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10.17.11.21\j\Licitaciones$\EMPRESA DE LICORES DE CUNDINAMARCA\13. Subsanación y recomendación de adjudicación\4. Enviados 08 julio\"/>
    </mc:Choice>
  </mc:AlternateContent>
  <xr:revisionPtr revIDLastSave="0" documentId="13_ncr:1_{4FB08378-A169-490F-AC1E-4D3F036B9EA7}" xr6:coauthVersionLast="47" xr6:coauthVersionMax="47" xr10:uidLastSave="{00000000-0000-0000-0000-000000000000}"/>
  <bookViews>
    <workbookView xWindow="-120" yWindow="-120" windowWidth="20730" windowHeight="11040" tabRatio="848" firstSheet="13" activeTab="17" xr2:uid="{00000000-000D-0000-FFFF-FFFF00000000}"/>
  </bookViews>
  <sheets>
    <sheet name="OFERTAS PRESENTADAS" sheetId="124" r:id="rId1"/>
    <sheet name=" COND. TEC. BASICA " sheetId="15" r:id="rId2"/>
    <sheet name="G1. COND ADIC. TRDMC" sheetId="125" r:id="rId3"/>
    <sheet name="G1. ADICIONALES TR. EQ. Y MAQ." sheetId="126" r:id="rId4"/>
    <sheet name="G1. COND ADIC. MANEJO GLOBAL" sheetId="127" r:id="rId5"/>
    <sheet name="G1. COND ADIC. RCE" sheetId="128" r:id="rId6"/>
    <sheet name="G1 COND ADIC. AUTOMÓVILES" sheetId="129" r:id="rId7"/>
    <sheet name="G1. COND ADIC. TRANSP MCÍAS" sheetId="130" r:id="rId8"/>
    <sheet name="G1. CALIF. DEDUCIBLES TRDM" sheetId="131" r:id="rId9"/>
    <sheet name="G1. CALIF. DEDUCIBLES TREM" sheetId="132" r:id="rId10"/>
    <sheet name="EVAL.ECON" sheetId="19" r:id="rId11"/>
    <sheet name="MENOR PRIMA" sheetId="74" r:id="rId12"/>
    <sheet name="APOYO INDUSTRIA NAL" sheetId="18" r:id="rId13"/>
    <sheet name="APOYO DISCAPACIDAD" sheetId="123" r:id="rId14"/>
    <sheet name="PARTICIPACIÓN DE MUJERES" sheetId="75" r:id="rId15"/>
    <sheet name="REDUCCION PUNTAJE" sheetId="42" r:id="rId16"/>
    <sheet name="PONDERA" sheetId="20" r:id="rId17"/>
    <sheet name="CONSOLIDADO GRAL" sheetId="21" r:id="rId18"/>
  </sheets>
  <externalReferences>
    <externalReference r:id="rId19"/>
    <externalReference r:id="rId20"/>
    <externalReference r:id="rId21"/>
    <externalReference r:id="rId22"/>
    <externalReference r:id="rId23"/>
  </externalReferences>
  <definedNames>
    <definedName name="_OVC30" localSheetId="11">#REF!</definedName>
    <definedName name="_OVC30" localSheetId="0">#REF!</definedName>
    <definedName name="_OVC30" localSheetId="14">#REF!</definedName>
    <definedName name="_OVC30">#REF!</definedName>
    <definedName name="_OVC50" localSheetId="11">#REF!</definedName>
    <definedName name="_OVC50" localSheetId="14">#REF!</definedName>
    <definedName name="_OVC50">#REF!</definedName>
    <definedName name="_Toc140149825_1" localSheetId="11">[1]JURIDICA!#REF!</definedName>
    <definedName name="_Toc140149825_1" localSheetId="0">#REF!</definedName>
    <definedName name="_Toc140149825_1" localSheetId="14">[1]JURIDICA!#REF!</definedName>
    <definedName name="_Toc140149825_1" localSheetId="16">[1]JURIDICA!#REF!</definedName>
    <definedName name="_Toc140149825_1">[1]JURIDICA!#REF!</definedName>
    <definedName name="_Toc140149825_59" localSheetId="0">#REF!</definedName>
    <definedName name="_Toc140149825_59" localSheetId="14">#REF!</definedName>
    <definedName name="_Toc140149825_59" localSheetId="16">#REF!</definedName>
    <definedName name="_Toc140149825_59">#REF!</definedName>
    <definedName name="_Toc142149825_60" localSheetId="16">#REF!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16">[1]JURIDICA!#REF!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13">'APOYO DISCAPACIDAD'!$A$1:$G$16</definedName>
    <definedName name="_xlnm.Print_Area" localSheetId="12">'APOYO INDUSTRIA NAL'!$A$1:$F$15</definedName>
    <definedName name="_xlnm.Print_Area" localSheetId="17">'CONSOLIDADO GRAL'!$A$1:$O$28</definedName>
    <definedName name="_xlnm.Print_Area" localSheetId="10">EVAL.ECON!$A$1:$J$20</definedName>
    <definedName name="_xlnm.Print_Area" localSheetId="6">'G1 COND ADIC. AUTOMÓVILES'!$A$1:$H$37</definedName>
    <definedName name="_xlnm.Print_Area" localSheetId="3">'G1. ADICIONALES TR. EQ. Y MAQ.'!$A$1:$H$28</definedName>
    <definedName name="_xlnm.Print_Area" localSheetId="8">'G1. CALIF. DEDUCIBLES TRDM'!$A$1:$J$218</definedName>
    <definedName name="_xlnm.Print_Area" localSheetId="4">'G1. COND ADIC. MANEJO GLOBAL'!$A$1:$H$34</definedName>
    <definedName name="_xlnm.Print_Area" localSheetId="7">'G1. COND ADIC. TRANSP MCÍAS'!$A$1:$I$24</definedName>
    <definedName name="_xlnm.Print_Area" localSheetId="11">'MENOR PRIMA'!$A$1:$E$16</definedName>
    <definedName name="_xlnm.Print_Area" localSheetId="0">'OFERTAS PRESENTADAS'!$A$1:$E$10</definedName>
    <definedName name="_xlnm.Print_Area" localSheetId="14">'PARTICIPACIÓN DE MUJERES'!$A$1:$E$15</definedName>
    <definedName name="_xlnm.Print_Area" localSheetId="16">PONDERA!$A$1:$F$18</definedName>
    <definedName name="_xlnm.Print_Area" localSheetId="15">'REDUCCION PUNTAJE'!$A$1:$D$11</definedName>
    <definedName name="ASA">#REF!</definedName>
    <definedName name="AUI">#REF!</definedName>
    <definedName name="autos" localSheetId="11">#REF!</definedName>
    <definedName name="autos" localSheetId="0">#REF!</definedName>
    <definedName name="autos" localSheetId="14">#REF!</definedName>
    <definedName name="autos">#REF!</definedName>
    <definedName name="CCCC" localSheetId="0">#REF!</definedName>
    <definedName name="CCCC">'[3]CUADRO RESUMEN'!$L$14</definedName>
    <definedName name="CLASE" localSheetId="11">#REF!</definedName>
    <definedName name="CLASE" localSheetId="0">#REF!</definedName>
    <definedName name="CLASE" localSheetId="14">#REF!</definedName>
    <definedName name="CLASE">#REF!</definedName>
    <definedName name="DATA8" localSheetId="11">#REF!</definedName>
    <definedName name="DATA8" localSheetId="14">#REF!</definedName>
    <definedName name="DATA8" localSheetId="16">#REF!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11">#REF!</definedName>
    <definedName name="EEEEEEE" localSheetId="0">#REF!</definedName>
    <definedName name="EEEEEEE" localSheetId="14">#REF!</definedName>
    <definedName name="EEEEEEE">#REF!</definedName>
    <definedName name="EEEEEEEEEEEEEEEEEEE" localSheetId="11">#REF!</definedName>
    <definedName name="EEEEEEEEEEEEEEEEEEE" localSheetId="14">#REF!</definedName>
    <definedName name="EEEEEEEEEEEEEEEEEEE">#REF!</definedName>
    <definedName name="FE">#REF!</definedName>
    <definedName name="FF" localSheetId="11">[2]JURIDICA!#REF!</definedName>
    <definedName name="FF" localSheetId="0">#REF!</definedName>
    <definedName name="FF" localSheetId="14">[2]JURIDICA!#REF!</definedName>
    <definedName name="FF">[2]JURIDICA!#REF!</definedName>
    <definedName name="FFF" localSheetId="0">#REF!</definedName>
    <definedName name="FFF">'[3]CUADRO RESUMEN'!$L$15</definedName>
    <definedName name="fffff" localSheetId="11">#REF!</definedName>
    <definedName name="fffff" localSheetId="0">#REF!</definedName>
    <definedName name="fffff" localSheetId="14">#REF!</definedName>
    <definedName name="fffff">#REF!</definedName>
    <definedName name="FFFFFFF" localSheetId="11">#REF!</definedName>
    <definedName name="FFFFFFF" localSheetId="14">#REF!</definedName>
    <definedName name="FFFFFFF" localSheetId="16">#REF!</definedName>
    <definedName name="FFFFFFF">#REF!</definedName>
    <definedName name="FGHJK" localSheetId="0">#REF!</definedName>
    <definedName name="FGHJK">'[3]CUADRO RESUMEN'!$L$16</definedName>
    <definedName name="GG" localSheetId="0">#REF!</definedName>
    <definedName name="GG" localSheetId="16">[1]JURIDICA!#REF!</definedName>
    <definedName name="GG">[1]JURIDICA!#REF!</definedName>
    <definedName name="GGGGGG" localSheetId="0">#REF!</definedName>
    <definedName name="GGGGGG" localSheetId="16">#REF!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10">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21" l="1"/>
  <c r="E17" i="20"/>
  <c r="E15" i="20"/>
  <c r="E14" i="20"/>
  <c r="E13" i="20"/>
  <c r="E12" i="20"/>
  <c r="E11" i="20"/>
  <c r="E10" i="20"/>
  <c r="J215" i="131"/>
  <c r="C17" i="20" l="1"/>
  <c r="D17" i="20"/>
  <c r="F11" i="21"/>
  <c r="F10" i="21"/>
  <c r="D15" i="21"/>
  <c r="D14" i="21"/>
  <c r="D12" i="21"/>
  <c r="D11" i="21"/>
  <c r="D10" i="21"/>
  <c r="I17" i="19"/>
  <c r="H16" i="19"/>
  <c r="H15" i="19"/>
  <c r="J42" i="132" l="1"/>
  <c r="G14" i="129" l="1"/>
  <c r="H41" i="125"/>
  <c r="H42" i="125"/>
  <c r="I33" i="132" l="1"/>
  <c r="I48" i="131"/>
  <c r="F31" i="132"/>
  <c r="J11" i="132"/>
  <c r="C11" i="132"/>
  <c r="J10" i="132"/>
  <c r="C10" i="132"/>
  <c r="C9" i="132"/>
  <c r="A203" i="131"/>
  <c r="F46" i="131"/>
  <c r="J11" i="131"/>
  <c r="J10" i="131"/>
  <c r="C9" i="131"/>
  <c r="C10" i="131" s="1"/>
  <c r="C11" i="131" l="1"/>
  <c r="G14" i="130"/>
  <c r="G14" i="128"/>
  <c r="F47" i="128"/>
  <c r="G14" i="127"/>
  <c r="G15" i="126"/>
  <c r="G14" i="125"/>
  <c r="H21" i="130"/>
  <c r="F21" i="130"/>
  <c r="H10" i="130"/>
  <c r="H12" i="130" s="1"/>
  <c r="B2" i="130"/>
  <c r="C12" i="130" s="1"/>
  <c r="H35" i="129"/>
  <c r="F27" i="129"/>
  <c r="F23" i="129"/>
  <c r="F16" i="129"/>
  <c r="H10" i="129"/>
  <c r="H12" i="129" s="1"/>
  <c r="B2" i="129"/>
  <c r="C10" i="129" s="1"/>
  <c r="H48" i="128"/>
  <c r="H36" i="129" s="1"/>
  <c r="H22" i="130" s="1"/>
  <c r="H47" i="128"/>
  <c r="D13" i="21" s="1"/>
  <c r="F46" i="128"/>
  <c r="F42" i="128"/>
  <c r="F38" i="128"/>
  <c r="F34" i="128"/>
  <c r="F30" i="128"/>
  <c r="F25" i="128"/>
  <c r="F21" i="128"/>
  <c r="F16" i="128"/>
  <c r="H11" i="128"/>
  <c r="H10" i="128"/>
  <c r="B2" i="128"/>
  <c r="C10" i="128" s="1"/>
  <c r="C11" i="128" s="1"/>
  <c r="H31" i="127"/>
  <c r="H30" i="127"/>
  <c r="F30" i="127"/>
  <c r="F25" i="127"/>
  <c r="F16" i="127"/>
  <c r="H12" i="127"/>
  <c r="H11" i="127"/>
  <c r="H10" i="127"/>
  <c r="H25" i="126"/>
  <c r="H24" i="126"/>
  <c r="F24" i="126"/>
  <c r="H11" i="126"/>
  <c r="H12" i="126" s="1"/>
  <c r="H13" i="126" s="1"/>
  <c r="B2" i="126"/>
  <c r="C11" i="126" s="1"/>
  <c r="F36" i="125"/>
  <c r="F32" i="125"/>
  <c r="F28" i="125"/>
  <c r="F24" i="125"/>
  <c r="F20" i="125"/>
  <c r="F16" i="125"/>
  <c r="F41" i="125" s="1"/>
  <c r="H12" i="125"/>
  <c r="H11" i="125"/>
  <c r="G11" i="125"/>
  <c r="G12" i="125" s="1"/>
  <c r="B2" i="125"/>
  <c r="B2" i="127" s="1"/>
  <c r="C10" i="127" s="1"/>
  <c r="F35" i="129" l="1"/>
  <c r="C12" i="129"/>
  <c r="C11" i="129"/>
  <c r="C11" i="127"/>
  <c r="C12" i="127"/>
  <c r="C13" i="126"/>
  <c r="C12" i="126"/>
  <c r="C10" i="130"/>
  <c r="H11" i="129"/>
  <c r="C11" i="130"/>
  <c r="H11" i="130"/>
  <c r="C10" i="125"/>
  <c r="C12" i="125" l="1"/>
  <c r="C11" i="125"/>
  <c r="D10" i="74" l="1"/>
  <c r="B3" i="15"/>
  <c r="B2" i="15"/>
  <c r="B10" i="15"/>
  <c r="D14" i="75"/>
  <c r="F15" i="123"/>
  <c r="K15" i="21"/>
  <c r="K14" i="21"/>
  <c r="K13" i="21"/>
  <c r="K12" i="21"/>
  <c r="K11" i="21"/>
  <c r="K10" i="21"/>
  <c r="E11" i="21" l="1"/>
  <c r="J15" i="21"/>
  <c r="J14" i="21"/>
  <c r="J13" i="21"/>
  <c r="J12" i="21"/>
  <c r="J11" i="21"/>
  <c r="B16" i="21"/>
  <c r="B15" i="21"/>
  <c r="B14" i="21"/>
  <c r="B13" i="21"/>
  <c r="B12" i="21"/>
  <c r="B11" i="21"/>
  <c r="B16" i="20"/>
  <c r="B15" i="20"/>
  <c r="B14" i="20"/>
  <c r="B13" i="20"/>
  <c r="B12" i="20"/>
  <c r="B11" i="20"/>
  <c r="D13" i="74"/>
  <c r="E14" i="21" s="1"/>
  <c r="D12" i="74"/>
  <c r="E13" i="21" s="1"/>
  <c r="D11" i="74"/>
  <c r="E12" i="21" s="1"/>
  <c r="D9" i="74"/>
  <c r="E10" i="21" s="1"/>
  <c r="B13" i="74" l="1"/>
  <c r="B12" i="74"/>
  <c r="B11" i="74"/>
  <c r="B10" i="74"/>
  <c r="I18" i="19" l="1"/>
  <c r="E16" i="19"/>
  <c r="E15" i="19"/>
  <c r="E14" i="19"/>
  <c r="E13" i="19"/>
  <c r="E12" i="19"/>
  <c r="E11" i="19"/>
  <c r="C15" i="20" l="1"/>
  <c r="D15" i="20" s="1"/>
  <c r="H11" i="19" l="1"/>
  <c r="I11" i="19" s="1"/>
  <c r="C11" i="20" s="1"/>
  <c r="D11" i="20" s="1"/>
  <c r="F11" i="19"/>
  <c r="H12" i="19"/>
  <c r="I12" i="19" s="1"/>
  <c r="C12" i="20" s="1"/>
  <c r="D12" i="20" s="1"/>
  <c r="F12" i="19"/>
  <c r="H13" i="19"/>
  <c r="C13" i="20" s="1"/>
  <c r="D13" i="20" s="1"/>
  <c r="F13" i="19"/>
  <c r="H14" i="19"/>
  <c r="C14" i="20" s="1"/>
  <c r="D14" i="20" s="1"/>
  <c r="F14" i="19"/>
  <c r="J10" i="21"/>
  <c r="H10" i="21"/>
  <c r="D14" i="74"/>
  <c r="E15" i="21" s="1"/>
  <c r="I11" i="21" l="1"/>
  <c r="I15" i="21"/>
  <c r="I13" i="21"/>
  <c r="I12" i="21"/>
  <c r="I14" i="21"/>
  <c r="I10" i="21"/>
  <c r="H13" i="21"/>
  <c r="H12" i="21"/>
  <c r="H11" i="21"/>
  <c r="H15" i="21"/>
  <c r="H14" i="21"/>
  <c r="D17" i="19"/>
  <c r="G8" i="19"/>
  <c r="C10" i="15"/>
  <c r="C8" i="75" s="1"/>
  <c r="B6" i="42"/>
  <c r="B6" i="75"/>
  <c r="B6" i="123"/>
  <c r="B6" i="18"/>
  <c r="B6" i="74"/>
  <c r="B6" i="19"/>
  <c r="B6" i="20" s="1"/>
  <c r="B6" i="21" s="1"/>
  <c r="B3" i="123"/>
  <c r="B2" i="123"/>
  <c r="E10" i="18"/>
  <c r="E14" i="18" s="1"/>
  <c r="G10" i="21" s="1"/>
  <c r="G11" i="21" l="1"/>
  <c r="G14" i="21"/>
  <c r="G12" i="21"/>
  <c r="G15" i="21"/>
  <c r="G13" i="21"/>
  <c r="E8" i="123"/>
  <c r="I16" i="19" l="1"/>
  <c r="C16" i="20" s="1"/>
  <c r="D16" i="20" s="1"/>
  <c r="H10" i="19"/>
  <c r="F15" i="19"/>
  <c r="C10" i="20" l="1"/>
  <c r="H17" i="19"/>
  <c r="L15" i="21"/>
  <c r="L14" i="21"/>
  <c r="M14" i="21" s="1"/>
  <c r="L12" i="21"/>
  <c r="M12" i="21" s="1"/>
  <c r="L11" i="21"/>
  <c r="M11" i="21" s="1"/>
  <c r="L13" i="21"/>
  <c r="M13" i="21" s="1"/>
  <c r="D15" i="74"/>
  <c r="E17" i="19" l="1"/>
  <c r="F10" i="19" l="1"/>
  <c r="D10" i="20" l="1"/>
  <c r="F18" i="19"/>
  <c r="C15" i="74" s="1"/>
  <c r="M15" i="21"/>
  <c r="D8" i="18"/>
  <c r="B14" i="74"/>
  <c r="B9" i="74"/>
  <c r="B10" i="20" l="1"/>
  <c r="B10" i="21"/>
  <c r="K18" i="21" l="1"/>
  <c r="C8" i="20"/>
  <c r="B8" i="21"/>
  <c r="C8" i="42"/>
  <c r="D8" i="74"/>
  <c r="K17" i="21" l="1"/>
  <c r="C18" i="21" l="1"/>
  <c r="B3" i="75"/>
  <c r="B2" i="75"/>
  <c r="B2" i="74"/>
  <c r="B3" i="74"/>
  <c r="L10" i="21" l="1"/>
  <c r="N10" i="21" s="1"/>
  <c r="B3" i="42"/>
  <c r="B2" i="42"/>
  <c r="B3" i="19" l="1"/>
  <c r="B2" i="19"/>
  <c r="C17" i="21" l="1"/>
  <c r="B3" i="18"/>
  <c r="B2" i="18"/>
  <c r="B3" i="20" l="1"/>
  <c r="B3" i="21" s="1"/>
  <c r="B2" i="20"/>
  <c r="B2" i="21" s="1"/>
</calcChain>
</file>

<file path=xl/sharedStrings.xml><?xml version="1.0" encoding="utf-8"?>
<sst xmlns="http://schemas.openxmlformats.org/spreadsheetml/2006/main" count="981" uniqueCount="430">
  <si>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</si>
  <si>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</si>
  <si>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</si>
  <si>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</si>
  <si>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</si>
  <si>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</si>
  <si>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</si>
  <si>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</si>
  <si>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</si>
  <si>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</si>
  <si>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</si>
  <si>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</si>
  <si>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</si>
  <si>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</si>
  <si>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</si>
  <si>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</si>
  <si>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</si>
  <si>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</si>
  <si>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</si>
  <si>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</si>
  <si>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</si>
  <si>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</si>
  <si>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</si>
  <si>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</si>
  <si>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</si>
  <si>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</si>
  <si>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</si>
  <si>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</si>
  <si>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</si>
  <si>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</si>
  <si>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</si>
  <si>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</si>
  <si>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</si>
  <si>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</si>
  <si>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</si>
  <si>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</si>
  <si>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</si>
  <si>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</si>
  <si>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</si>
  <si>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</si>
  <si>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</si>
  <si>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</si>
  <si>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</si>
  <si>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</si>
  <si>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</si>
  <si>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</si>
  <si>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</si>
  <si>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</si>
  <si>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</si>
  <si>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</si>
  <si>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</si>
  <si>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</si>
  <si>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</si>
  <si>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</si>
  <si>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</si>
  <si>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</si>
  <si>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</si>
  <si>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</si>
  <si>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</si>
  <si>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</si>
  <si>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</si>
  <si>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</si>
  <si>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</si>
  <si>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</si>
  <si>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</si>
  <si>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</si>
  <si>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</si>
  <si>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</si>
  <si>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</si>
  <si>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</si>
  <si>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</si>
  <si>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</si>
  <si>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GRUPO UNO</t>
  </si>
  <si>
    <t>RESPONSABILIDAD CIVIL EXTRACONTRACTUAL</t>
  </si>
  <si>
    <t>TODO RIESGO DAÑOS MATERIALES</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</si>
  <si>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</si>
  <si>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</si>
  <si>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</si>
  <si>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</si>
  <si>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</si>
  <si>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</si>
  <si>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</si>
  <si>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</si>
  <si>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TODO RIESGO EQUIPO Y MAQUINARIA</t>
  </si>
  <si>
    <t>MANEJO GLONAL ENTIDADES ESTATALES</t>
  </si>
  <si>
    <t>AUTOMÓVILES</t>
  </si>
  <si>
    <t>TRANSPORTE DE MERCANCÍAS</t>
  </si>
  <si>
    <t>REMANENTE FUTURAS INCLUSIONES</t>
  </si>
  <si>
    <t xml:space="preserve">TODO RIESGO DAÑOS MATERIALES
TODO RIESGO EQUIPO Y MAQUINARIA
MANEJO GLOBAL ENTIDADES ESTATALES
RESPONSABILIDAD CIVIL EXTRACONTRACTUAL
AUTOMÓVILES
TRANSPORTE DE MERCANCÍAS </t>
  </si>
  <si>
    <t>UNIÓN TEMPORAL MAPFRE SEGUROS GENERALES DE COLOMBIA S.A. – SEGUROS GENERALES SURAMERICANA S.A - LA PREVISORA S A COMPAÑIA DE SEGUROS – ASEGURADORA SOLIDARIA DE COLOMBIA ENTIDAD COOPERATIVA - AXA COLPATRIA SEGUROS S.A.</t>
  </si>
  <si>
    <t>SE ADECUA AL TEXTO DE LAS CONDICIONES DEL FORMATO DE CARTA DE PRESENTACIÓN.
Firmada por Luis David Arcila Hoyos
CC  No. 71.779.447 de Medellín
Representante Legal UNIÓN TEMPORAL</t>
  </si>
  <si>
    <t>PRESENTA DOCUMENTO
Firmado por Luis David Arcila Hoyos
CC  71.779.447 de Medellín
Representante Legal Mapfre Seguros Generales de Colombia S.A.
PRESENTA DOCUMENTO
Firmado por Cleya Johanna Martinez Canti
C. C. No. 52.898.473 de Bogotá
Representante Legal Seguros Generales  Suramericana S.A.
PRESENTA DOCUMENTO
Firmado por Jacinto Alirio Salamanca Bonilla
CC  80.352.186 de Madrid (Cundinamarca)
Representante Legal La Previsora S.A. Compañía de Seguros
PRESENTA DOCUMENTO
Firmado por Claudia Patricia Palacio Arango
CC  42.897.931 de Envigado
Representante Legal Aseguradora Solidaria de Colombia Entidad Cooperativa
PRESENTA DOCUMENTO
Suscrito por. Leidy Yuliedt Orjuela Villegas
Identificado con CC. 53.092.855 de Bogotá
Apoderada Axa Colpatria Seguros S.A.</t>
  </si>
  <si>
    <t>FORMATO No. 9  EVALUACIÓN DE LAS CONDICIONES TÉCNICAS ADICIONALES</t>
  </si>
  <si>
    <t>GRUPO No. 1</t>
  </si>
  <si>
    <t>1. PÓLIZA DE SEGURO DE TODO RIESGO DAÑOS MATERIALES COMBINADOS</t>
  </si>
  <si>
    <t>OBJETO DEL SEGURO</t>
  </si>
  <si>
    <t>Amparar todos los  activos (bienes inmuebles y muebles) de propiedad de la EMPRESA DE LICORES DE CUNDINAMARCA, o aquellos que se encuentren bajo su control, tenencia, responsabilidad o custodia, contra los daños o pérdidas materiales a consecuencia de cualquier riesgo, tanto por eventos internos o externos, incluyendo las pérdidas consecuenciales por todo concepto y en general los recibidos a cualquier título o por los que tenga algún interés asegurable, ubicados en el territorio nacional o por aquellos que por su naturaleza se deban trasladar a nivel mundial, dentro o fuera de las instalaciones del asegurado y/o en predios de terceros o a la intemperie y los utilizados en desarrollo del objeto social de la  EMPRESA DE LICORES DE CUNDINAMARCA</t>
  </si>
  <si>
    <t>INFORMACIÓN GENERAL:</t>
  </si>
  <si>
    <t>TOMADOR:</t>
  </si>
  <si>
    <t>NIT</t>
  </si>
  <si>
    <t>899.999.084-8</t>
  </si>
  <si>
    <t xml:space="preserve">ASEGURADO: </t>
  </si>
  <si>
    <t xml:space="preserve">BENEFICIARIO:  </t>
  </si>
  <si>
    <t>NOTA:</t>
  </si>
  <si>
    <t>CADA SUBLÍMITE OFRECIDO EN FORMA ADICIONAL QUEDA CONTEMPLADO DENTRO DEL LÍMITE ASEGURADO.</t>
  </si>
  <si>
    <t>CRITERIOS DE EVALUACIÓN:</t>
  </si>
  <si>
    <t>CONDICIÓN REQUERIDA PARA EVALUACIÓN</t>
  </si>
  <si>
    <t>CRITERIO DE EVALUACIÓN</t>
  </si>
  <si>
    <t>PUNTAJE 
ESTABLECIDO</t>
  </si>
  <si>
    <t>OFRECIMIENTO
DEL PROPONENTE</t>
  </si>
  <si>
    <t>PUNTAJE 
OBTENIDO POR EL PROPONENTE</t>
  </si>
  <si>
    <t xml:space="preserve"> </t>
  </si>
  <si>
    <r>
      <rPr>
        <b/>
        <sz val="11"/>
        <color theme="8"/>
        <rFont val="Arial Narrow"/>
        <family val="2"/>
      </rPr>
      <t xml:space="preserve">LIMITE UNICO COMBINADO DAÑOS MATERIALES Y LUCRO CESANTE
</t>
    </r>
    <r>
      <rPr>
        <b/>
        <sz val="11"/>
        <color rgb="FF0070C0"/>
        <rFont val="Arial Narrow"/>
        <family val="2"/>
      </rPr>
      <t>(opera para eventos diferentes a ACTOS MAL INTENCIONADOS DE TERCEROS ASONADA, MOTÍN, CONMOCIÓN CIVIL O POPULAR Y HUELGA (INCLUIDO TERRORISMO Y SABOTAJE)</t>
    </r>
    <r>
      <rPr>
        <b/>
        <sz val="11"/>
        <color theme="8"/>
        <rFont val="Arial Narrow"/>
        <family val="2"/>
      </rPr>
      <t xml:space="preserve">
</t>
    </r>
    <r>
      <rPr>
        <b/>
        <sz val="11"/>
        <rFont val="Arial Narrow"/>
        <family val="2"/>
      </rPr>
      <t xml:space="preserve">
Límite básico obligatorio de $150.000.000.000 Evento / Agregado Vigencia
NOTA: </t>
    </r>
    <r>
      <rPr>
        <sz val="11"/>
        <rFont val="Arial Narrow"/>
        <family val="2"/>
      </rPr>
      <t>Solo se acepta propuesta en los límites señados en los siguientes rangos.  Ofrecimientos de otros valores diferentes serán evaluados con cero (0) puntos), excepto que sea superior al último rango.</t>
    </r>
  </si>
  <si>
    <t>PUNTOS</t>
  </si>
  <si>
    <r>
      <t xml:space="preserve">Se califica el aumento </t>
    </r>
    <r>
      <rPr>
        <b/>
        <u/>
        <sz val="11"/>
        <rFont val="Arial Narrow"/>
        <family val="2"/>
      </rPr>
      <t>adiciona</t>
    </r>
    <r>
      <rPr>
        <b/>
        <sz val="11"/>
        <rFont val="Arial Narrow"/>
        <family val="2"/>
      </rPr>
      <t xml:space="preserve">l del sublímite
</t>
    </r>
    <r>
      <rPr>
        <b/>
        <sz val="11"/>
        <color rgb="FFFF0000"/>
        <rFont val="Arial Narrow"/>
        <family val="2"/>
      </rPr>
      <t>Hasta un monto total de $200.000.000.000</t>
    </r>
  </si>
  <si>
    <r>
      <t xml:space="preserve">Límite adicional al básico mayor a </t>
    </r>
    <r>
      <rPr>
        <b/>
        <sz val="11"/>
        <rFont val="Arial Narrow"/>
        <family val="2"/>
      </rPr>
      <t>$10.000.000.000 y hasta $20.000.000.000</t>
    </r>
    <r>
      <rPr>
        <sz val="11"/>
        <rFont val="Arial Narrow"/>
        <family val="2"/>
      </rPr>
      <t>:</t>
    </r>
  </si>
  <si>
    <r>
      <t xml:space="preserve">Límite adicional al básico mayor a </t>
    </r>
    <r>
      <rPr>
        <b/>
        <sz val="11"/>
        <rFont val="Arial Narrow"/>
        <family val="2"/>
      </rPr>
      <t>$20.000.000.000 y hasta $30.000.000.000</t>
    </r>
    <r>
      <rPr>
        <sz val="11"/>
        <rFont val="Arial Narrow"/>
        <family val="2"/>
      </rPr>
      <t>:</t>
    </r>
  </si>
  <si>
    <r>
      <t xml:space="preserve">Límite adicional al básico mayor a </t>
    </r>
    <r>
      <rPr>
        <b/>
        <sz val="11"/>
        <rFont val="Arial Narrow"/>
        <family val="2"/>
      </rPr>
      <t>$30.000.000.000 y hasta $50.000.000.000</t>
    </r>
    <r>
      <rPr>
        <sz val="11"/>
        <rFont val="Arial Narrow"/>
        <family val="2"/>
      </rPr>
      <t xml:space="preserve">: </t>
    </r>
  </si>
  <si>
    <r>
      <t xml:space="preserve">LIMITE COMBINADO PARA ACTOS MAL INTENCIONADOS DE TERCEROS ASONADA, MOTÍN, CONMOCIÓN CIVIL O POPULAR Y HUELGA (INCLUIDO TERRORISMO Y SABOTAJE). (opera exclusivamente para estos eventos combinado para Daños Materiales y Lucro Cesante) 
</t>
    </r>
    <r>
      <rPr>
        <b/>
        <sz val="11"/>
        <rFont val="Arial Narrow"/>
        <family val="2"/>
      </rPr>
      <t>Límite básico obligatorio de $100.000.000.000 Evento/Agregado Vigencia</t>
    </r>
    <r>
      <rPr>
        <b/>
        <sz val="11"/>
        <color rgb="FF0070C0"/>
        <rFont val="Arial Narrow"/>
        <family val="2"/>
      </rPr>
      <t xml:space="preserve">
</t>
    </r>
    <r>
      <rPr>
        <b/>
        <sz val="11"/>
        <rFont val="Arial Narrow"/>
        <family val="2"/>
      </rPr>
      <t xml:space="preserve">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</si>
  <si>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1"/>
        <rFont val="Arial Narrow"/>
        <family val="2"/>
      </rPr>
      <t>adiciona</t>
    </r>
    <r>
      <rPr>
        <b/>
        <sz val="11"/>
        <rFont val="Arial Narrow"/>
        <family val="2"/>
      </rPr>
      <t xml:space="preserve">l del sublímite
</t>
    </r>
    <r>
      <rPr>
        <b/>
        <sz val="11"/>
        <color rgb="FFFF0000"/>
        <rFont val="Arial Narrow"/>
        <family val="2"/>
      </rPr>
      <t>Hasta un monto total de $150.000.000.000</t>
    </r>
  </si>
  <si>
    <r>
      <t xml:space="preserve"> 
LUCRO CESANTE POR ROTURA DE MAQUINARIA
</t>
    </r>
    <r>
      <rPr>
        <b/>
        <sz val="11"/>
        <rFont val="Arial Narrow"/>
        <family val="2"/>
      </rPr>
      <t xml:space="preserve">Sublimite </t>
    </r>
    <r>
      <rPr>
        <b/>
        <sz val="11"/>
        <color rgb="FFFF0000"/>
        <rFont val="Arial Narrow"/>
        <family val="2"/>
      </rPr>
      <t>$25.000.000.000</t>
    </r>
    <r>
      <rPr>
        <b/>
        <sz val="11"/>
        <rFont val="Arial Narrow"/>
        <family val="2"/>
      </rPr>
      <t xml:space="preserve"> Evento / Agregado Vigencia</t>
    </r>
    <r>
      <rPr>
        <b/>
        <sz val="11"/>
        <color rgb="FF0070C0"/>
        <rFont val="Arial Narrow"/>
        <family val="2"/>
      </rPr>
      <t xml:space="preserve">
</t>
    </r>
  </si>
  <si>
    <r>
      <t xml:space="preserve">Se califica el aumento </t>
    </r>
    <r>
      <rPr>
        <b/>
        <u/>
        <sz val="11"/>
        <rFont val="Arial Narrow"/>
        <family val="2"/>
      </rPr>
      <t>adicional</t>
    </r>
    <r>
      <rPr>
        <b/>
        <sz val="11"/>
        <rFont val="Arial Narrow"/>
        <family val="2"/>
      </rPr>
      <t xml:space="preserve"> del sublímite
</t>
    </r>
    <r>
      <rPr>
        <b/>
        <sz val="11"/>
        <color rgb="FFFF0000"/>
        <rFont val="Arial Narrow"/>
        <family val="2"/>
      </rPr>
      <t>Hasta un monto total de  $40.000.000.000</t>
    </r>
  </si>
  <si>
    <r>
      <t xml:space="preserve">Límite adicional al básico mayor a </t>
    </r>
    <r>
      <rPr>
        <b/>
        <sz val="11"/>
        <rFont val="Arial Narrow"/>
        <family val="2"/>
      </rPr>
      <t>$2.000.000.000 y hasta $5.000.000.000</t>
    </r>
    <r>
      <rPr>
        <sz val="11"/>
        <rFont val="Arial Narrow"/>
        <family val="2"/>
      </rPr>
      <t>:</t>
    </r>
  </si>
  <si>
    <r>
      <t xml:space="preserve">Límite adicional al básico mayor a </t>
    </r>
    <r>
      <rPr>
        <b/>
        <sz val="11"/>
        <rFont val="Arial Narrow"/>
        <family val="2"/>
      </rPr>
      <t>$5.000.000.000 y hasta $10.000.000.000</t>
    </r>
    <r>
      <rPr>
        <sz val="11"/>
        <rFont val="Arial Narrow"/>
        <family val="2"/>
      </rPr>
      <t>:</t>
    </r>
  </si>
  <si>
    <r>
      <t xml:space="preserve">Límite adicional al básico mayor a </t>
    </r>
    <r>
      <rPr>
        <b/>
        <sz val="11"/>
        <rFont val="Arial Narrow"/>
        <family val="2"/>
      </rPr>
      <t>$10.000.000.000 y hasta $15.000.000.000</t>
    </r>
    <r>
      <rPr>
        <sz val="11"/>
        <rFont val="Arial Narrow"/>
        <family val="2"/>
      </rPr>
      <t xml:space="preserve">: </t>
    </r>
  </si>
  <si>
    <r>
      <rPr>
        <b/>
        <sz val="11"/>
        <color rgb="FF0070C0"/>
        <rFont val="Arial Narrow"/>
        <family val="2"/>
      </rPr>
      <t>GASTOS ADICIONALES.</t>
    </r>
    <r>
      <rPr>
        <b/>
        <sz val="11"/>
        <rFont val="Arial Narrow"/>
        <family val="2"/>
      </rPr>
      <t xml:space="preserve">
Sublímite  por la suma de </t>
    </r>
    <r>
      <rPr>
        <b/>
        <sz val="11"/>
        <color rgb="FFFF0000"/>
        <rFont val="Arial Narrow"/>
        <family val="2"/>
      </rPr>
      <t>$1.000.000.000</t>
    </r>
    <r>
      <rPr>
        <b/>
        <sz val="11"/>
        <rFont val="Arial Narrow"/>
        <family val="2"/>
      </rPr>
      <t xml:space="preserve">,  incluido en el valor asegurado,sin aplicación de deducible y combinado para los gastos relacionados en en Anexo No. 1.
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</si>
  <si>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1"/>
        <rFont val="Arial Narrow"/>
        <family val="2"/>
      </rPr>
      <t>adicional</t>
    </r>
    <r>
      <rPr>
        <b/>
        <sz val="11"/>
        <rFont val="Arial Narrow"/>
        <family val="2"/>
      </rPr>
      <t xml:space="preserve"> del sublímite
</t>
    </r>
    <r>
      <rPr>
        <b/>
        <sz val="11"/>
        <color rgb="FFFF0000"/>
        <rFont val="Arial Narrow"/>
        <family val="2"/>
      </rPr>
      <t>Hasta un monto total de  $2.000.000.000</t>
    </r>
  </si>
  <si>
    <r>
      <t xml:space="preserve">Límite adicional al básico mayor a </t>
    </r>
    <r>
      <rPr>
        <b/>
        <sz val="11"/>
        <rFont val="Arial Narrow"/>
        <family val="2"/>
      </rPr>
      <t>$250.000.000 y hasta $500.000.000</t>
    </r>
    <r>
      <rPr>
        <sz val="11"/>
        <rFont val="Arial Narrow"/>
        <family val="2"/>
      </rPr>
      <t>:</t>
    </r>
  </si>
  <si>
    <r>
      <t xml:space="preserve">Límite adicional al básico mayor a </t>
    </r>
    <r>
      <rPr>
        <b/>
        <sz val="11"/>
        <rFont val="Arial Narrow"/>
        <family val="2"/>
      </rPr>
      <t>$500.000.000 y hasta $750.000.000</t>
    </r>
    <r>
      <rPr>
        <sz val="11"/>
        <rFont val="Arial Narrow"/>
        <family val="2"/>
      </rPr>
      <t>:</t>
    </r>
  </si>
  <si>
    <r>
      <t xml:space="preserve">Límite adicional al básico mayor a </t>
    </r>
    <r>
      <rPr>
        <b/>
        <sz val="11"/>
        <rFont val="Arial Narrow"/>
        <family val="2"/>
      </rPr>
      <t>$750.000.000 y hasta $1.000.000.000</t>
    </r>
    <r>
      <rPr>
        <sz val="11"/>
        <rFont val="Arial Narrow"/>
        <family val="2"/>
      </rPr>
      <t>:</t>
    </r>
  </si>
  <si>
    <r>
      <t xml:space="preserve">ANTICIPO DE INDEMNIZACIÓN DEL 50%.
</t>
    </r>
    <r>
      <rPr>
        <b/>
        <sz val="11"/>
        <rFont val="Arial Narrow"/>
        <family val="2"/>
      </rPr>
      <t xml:space="preserve">NOTA 1: </t>
    </r>
    <r>
      <rPr>
        <sz val="11"/>
        <rFont val="Arial Narrow"/>
        <family val="2"/>
      </rPr>
      <t xml:space="preserve">Si el aumento adicional del porcentaje de anticipo es condicionado a la demostración de la ocurrencia y cuantía, se califica con cero (0) puntos este factor.   </t>
    </r>
    <r>
      <rPr>
        <sz val="11"/>
        <color rgb="FF0070C0"/>
        <rFont val="Arial Narrow"/>
        <family val="2"/>
      </rPr>
      <t xml:space="preserve">   </t>
    </r>
    <r>
      <rPr>
        <b/>
        <sz val="11"/>
        <color rgb="FF0070C0"/>
        <rFont val="Arial Narrow"/>
        <family val="2"/>
      </rPr>
      <t xml:space="preserve">
</t>
    </r>
    <r>
      <rPr>
        <b/>
        <sz val="11"/>
        <rFont val="Arial Narrow"/>
        <family val="2"/>
      </rPr>
      <t xml:space="preserve">NOTA 2: </t>
    </r>
    <r>
      <rPr>
        <sz val="11"/>
        <rFont val="Arial Narrow"/>
        <family val="2"/>
      </rPr>
      <t xml:space="preserve">Solo se acepta propuesta en los límites señados en los siguientes rangos. </t>
    </r>
  </si>
  <si>
    <r>
      <t xml:space="preserve">Se califica  el aumento </t>
    </r>
    <r>
      <rPr>
        <b/>
        <u/>
        <sz val="11"/>
        <rFont val="Arial Narrow"/>
        <family val="2"/>
      </rPr>
      <t>adicional</t>
    </r>
    <r>
      <rPr>
        <b/>
        <sz val="11"/>
        <rFont val="Arial Narrow"/>
        <family val="2"/>
      </rPr>
      <t xml:space="preserve"> del porcentaje ofrecido.
</t>
    </r>
    <r>
      <rPr>
        <b/>
        <sz val="11"/>
        <color rgb="FFFF0000"/>
        <rFont val="Arial Narrow"/>
        <family val="2"/>
      </rPr>
      <t>Bajo la definición del texto de la condición obligatoria y sin estar condicionada a la demostración de ocurrencia y cuantía.</t>
    </r>
  </si>
  <si>
    <t xml:space="preserve">Anticipo mayor al 55% y hasta el 60%: </t>
  </si>
  <si>
    <t xml:space="preserve">Anticipo mayor al 60% y hasta el 65%: </t>
  </si>
  <si>
    <t xml:space="preserve">Anticipo mayor al 65% y hasta el 70%:  </t>
  </si>
  <si>
    <r>
      <t xml:space="preserve">RENUNCIA A LA APLICACIÓN DE SEGURO INSUFICIENTE Y/O INFRASEGURO
</t>
    </r>
    <r>
      <rPr>
        <b/>
        <sz val="11"/>
        <rFont val="Arial Narrow"/>
        <family val="2"/>
      </rPr>
      <t xml:space="preserve">
Siempre y cuando la diferencia entre el valor asegurado y el valor asegurable no sea superior al 10%.</t>
    </r>
    <r>
      <rPr>
        <b/>
        <sz val="11"/>
        <color rgb="FFFF0000"/>
        <rFont val="Arial Narrow"/>
        <family val="2"/>
      </rPr>
      <t xml:space="preserve"> </t>
    </r>
    <r>
      <rPr>
        <b/>
        <sz val="11"/>
        <color rgb="FF0070C0"/>
        <rFont val="Arial Narrow"/>
        <family val="2"/>
      </rPr>
      <t xml:space="preserve">
</t>
    </r>
    <r>
      <rPr>
        <b/>
        <sz val="11"/>
        <rFont val="Arial Narrow"/>
        <family val="2"/>
      </rPr>
      <t xml:space="preserve">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</si>
  <si>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en Condiciones Adicionales el aumento </t>
    </r>
    <r>
      <rPr>
        <b/>
        <u/>
        <sz val="11"/>
        <rFont val="Arial Narrow"/>
        <family val="2"/>
      </rPr>
      <t>adicional</t>
    </r>
    <r>
      <rPr>
        <b/>
        <sz val="11"/>
        <rFont val="Arial Narrow"/>
        <family val="2"/>
      </rPr>
      <t xml:space="preserve"> del porcentaje ofrecido.
</t>
    </r>
    <r>
      <rPr>
        <b/>
        <sz val="11"/>
        <color rgb="FFFF0000"/>
        <rFont val="Arial Narrow"/>
        <family val="2"/>
      </rPr>
      <t>Hasta un máximo del 30%</t>
    </r>
  </si>
  <si>
    <r>
      <t xml:space="preserve">Mayor 13% y hasta el 15%: </t>
    </r>
    <r>
      <rPr>
        <b/>
        <sz val="11"/>
        <color rgb="FF7030A0"/>
        <rFont val="Arial Narrow"/>
        <family val="2"/>
      </rPr>
      <t xml:space="preserve"> </t>
    </r>
  </si>
  <si>
    <r>
      <t xml:space="preserve">Mayor 15% y hasta el 17%: </t>
    </r>
    <r>
      <rPr>
        <b/>
        <sz val="11"/>
        <color rgb="FF7030A0"/>
        <rFont val="Arial Narrow"/>
        <family val="2"/>
      </rPr>
      <t xml:space="preserve"> </t>
    </r>
  </si>
  <si>
    <t xml:space="preserve">Mayor 17% y hasta el  20%:   </t>
  </si>
  <si>
    <r>
      <rPr>
        <b/>
        <sz val="11"/>
        <color rgb="FF0070C0"/>
        <rFont val="Arial Narrow"/>
        <family val="2"/>
      </rPr>
      <t>CONDICIONES DE RENOVACIÓN Y/O PRORROGA  DE LA PÓLIZA</t>
    </r>
    <r>
      <rPr>
        <sz val="11"/>
        <rFont val="Arial Narrow"/>
        <family val="2"/>
      </rPr>
      <t xml:space="preserve">
En caso de que el asegurado decida renovar y/o prorrogar la póliza, la aseguradora se obliga a mantener los términos contratados con las mismas tasas y condiciones de la póliza inicial, siempre y cuando la siniestralidad de la póliza no sea mayor al 50%, en el caso que la siniestralidad supere el 50%  la aseguradora acordará con el asegurado las condiciones en que se otorgará las condiciones de renovación.
La aseguradora se obliga a entregar en cualquiera de las situaciones de resultado de siniestralidad, las condiciones con una antelación de noventa (90) días antes del vencimiento de la póliza.
</t>
    </r>
  </si>
  <si>
    <t>Se califica el otorgaminto de la condición</t>
  </si>
  <si>
    <t>MÁXIMO CALIFICACIÓN</t>
  </si>
  <si>
    <t>CALIFICACIÓN DEL PROPONENTE</t>
  </si>
  <si>
    <r>
      <t>By: Ti</t>
    </r>
    <r>
      <rPr>
        <i/>
        <sz val="11"/>
        <rFont val="Comic Sans MS"/>
        <family val="4"/>
      </rPr>
      <t>ger</t>
    </r>
  </si>
  <si>
    <t>5. PÓLIZA DE SEGURO DE TODO RIESGO EQUIPO Y MAQUINARÍA</t>
  </si>
  <si>
    <t>Amparar las pérdidas o daños materiales que afecten a los Equipos y Maquinarías de propiedad de la EMPRESA DE LICORES DE CUNDINAMARCA o aquellos que se encuentren bajo su control, tenencia, responsabilidad o custodia, ubicados en el territorio nacional contra los daños o pérdidas materiales a consecuencia de cualquier riesgo, tanto por eventos internos o externos, incluyendo las pérdidas consecuenciales por todo concepto dentro o fuera de las instalaciones del asegurado y/o en predios de terceros y los utilizados en desarrollo del objeto social de la EMPRESA DE LICORES DE CUNDINAMARCA</t>
  </si>
  <si>
    <t xml:space="preserve">TOMADOR:       </t>
  </si>
  <si>
    <t>NIT.</t>
  </si>
  <si>
    <t xml:space="preserve">ASEGURADO:   </t>
  </si>
  <si>
    <t xml:space="preserve">BENEFICIARIO: </t>
  </si>
  <si>
    <t>OFRECIMIENTO
DEL OFERENTE</t>
  </si>
  <si>
    <t>PUNTAJE 
OBTENIDO POR EL OFERENTE</t>
  </si>
  <si>
    <r>
      <rPr>
        <b/>
        <sz val="13"/>
        <color rgb="FF0070C0"/>
        <rFont val="Arial Narrow"/>
        <family val="2"/>
      </rPr>
      <t>GASTOS ADICIONALES.</t>
    </r>
    <r>
      <rPr>
        <b/>
        <sz val="13"/>
        <rFont val="Arial Narrow"/>
        <family val="2"/>
      </rPr>
      <t xml:space="preserve">
Sublímite  por la suma de </t>
    </r>
    <r>
      <rPr>
        <b/>
        <sz val="13"/>
        <color rgb="FFFF0000"/>
        <rFont val="Arial Narrow"/>
        <family val="2"/>
      </rPr>
      <t>$200.000.000</t>
    </r>
    <r>
      <rPr>
        <b/>
        <sz val="13"/>
        <rFont val="Arial Narrow"/>
        <family val="2"/>
      </rPr>
      <t>,  incluido en el valor asegurado,sin aplicación de deducible y combinado para los siguientes gastos y coberturas.</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</si>
  <si>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$400.000.000</t>
    </r>
  </si>
  <si>
    <r>
      <t xml:space="preserve">ANTICIPO DE INDEMNIZACIÓN DEL 50%.
</t>
    </r>
    <r>
      <rPr>
        <b/>
        <sz val="13"/>
        <rFont val="Arial Narrow"/>
        <family val="2"/>
      </rPr>
      <t xml:space="preserve">NOTA 1: </t>
    </r>
    <r>
      <rPr>
        <sz val="13"/>
        <rFont val="Arial Narrow"/>
        <family val="2"/>
      </rPr>
      <t xml:space="preserve">Si el aumento adicional del porcentaje de anticipo es condicionado a la demostración de la ocurrencia y cuantía, se califica con cero (0) puntos este factor.   </t>
    </r>
    <r>
      <rPr>
        <sz val="13"/>
        <color rgb="FF0070C0"/>
        <rFont val="Arial Narrow"/>
        <family val="2"/>
      </rPr>
      <t xml:space="preserve">   </t>
    </r>
    <r>
      <rPr>
        <b/>
        <sz val="13"/>
        <color rgb="FF0070C0"/>
        <rFont val="Arial Narrow"/>
        <family val="2"/>
      </rPr>
      <t xml:space="preserve">
</t>
    </r>
    <r>
      <rPr>
        <b/>
        <sz val="13"/>
        <rFont val="Arial Narrow"/>
        <family val="2"/>
      </rPr>
      <t xml:space="preserve">NOTA 2: </t>
    </r>
    <r>
      <rPr>
        <sz val="13"/>
        <rFont val="Arial Narrow"/>
        <family val="2"/>
      </rPr>
      <t xml:space="preserve">Solo se acepta propuesta en los límites señados en los siguientes rangos. </t>
    </r>
  </si>
  <si>
    <r>
      <t xml:space="preserve">Se califica  el aumento </t>
    </r>
    <r>
      <rPr>
        <b/>
        <u/>
        <sz val="13"/>
        <rFont val="Arial Narrow"/>
        <family val="2"/>
      </rPr>
      <t>adicional</t>
    </r>
    <r>
      <rPr>
        <b/>
        <sz val="13"/>
        <rFont val="Arial Narrow"/>
        <family val="2"/>
      </rPr>
      <t xml:space="preserve"> del porcentaje ofrecido.
</t>
    </r>
    <r>
      <rPr>
        <b/>
        <sz val="13"/>
        <color rgb="FFFF0000"/>
        <rFont val="Arial Narrow"/>
        <family val="2"/>
      </rPr>
      <t>Bajo la definición del texto de la condición obligatoria y sin estar condicionada a la demostración de ocurrencia y cuantía.</t>
    </r>
  </si>
  <si>
    <r>
      <t xml:space="preserve">RENUNCIA A LA APLICACIÓN DE SEGURO INSUFICIENTE Y/O INFRASEGURO
</t>
    </r>
    <r>
      <rPr>
        <b/>
        <sz val="13"/>
        <rFont val="Arial Narrow"/>
        <family val="2"/>
      </rPr>
      <t xml:space="preserve">
Siempre y cuando la diferencia entre el valor asegurado y el valor asegurable no sea superior al 10%. </t>
    </r>
  </si>
  <si>
    <r>
      <t xml:space="preserve">Se califica en Condiciones Adicionales el aumento </t>
    </r>
    <r>
      <rPr>
        <b/>
        <u/>
        <sz val="13"/>
        <rFont val="Arial Narrow"/>
        <family val="2"/>
      </rPr>
      <t>adicional</t>
    </r>
    <r>
      <rPr>
        <b/>
        <sz val="13"/>
        <rFont val="Arial Narrow"/>
        <family val="2"/>
      </rPr>
      <t xml:space="preserve"> del porcentaje ofrecido.
</t>
    </r>
    <r>
      <rPr>
        <b/>
        <sz val="13"/>
        <color rgb="FFFF0000"/>
        <rFont val="Arial Narrow"/>
        <family val="2"/>
      </rPr>
      <t>Hasta un máximo del 20%</t>
    </r>
  </si>
  <si>
    <r>
      <t xml:space="preserve">CLÁUSULA DE NO TASACIÓN EN CASO DE SINIESTRO
</t>
    </r>
    <r>
      <rPr>
        <b/>
        <sz val="13"/>
        <rFont val="Arial Narrow"/>
        <family val="2"/>
      </rPr>
      <t>Sublímite de hasta</t>
    </r>
    <r>
      <rPr>
        <b/>
        <sz val="13"/>
        <color rgb="FFFF0000"/>
        <rFont val="Arial Narrow"/>
        <family val="2"/>
      </rPr>
      <t xml:space="preserve"> $350.000.000</t>
    </r>
    <r>
      <rPr>
        <b/>
        <sz val="13"/>
        <rFont val="Arial Narrow"/>
        <family val="2"/>
      </rPr>
      <t xml:space="preserve">, por siniestro. </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</si>
  <si>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$550.000.000.</t>
    </r>
  </si>
  <si>
    <t>CALIFICACIÓN DEL OFERENTE</t>
  </si>
  <si>
    <r>
      <t>By: Ti</t>
    </r>
    <r>
      <rPr>
        <i/>
        <sz val="10"/>
        <rFont val="Comic Sans MS"/>
        <family val="4"/>
      </rPr>
      <t>ger</t>
    </r>
  </si>
  <si>
    <t>2. PÓLIZA DE SEGURO GLOBAL DE MANEJO PARA ENTIDADES OFICIALES</t>
  </si>
  <si>
    <t xml:space="preserve">Amparar los riesgos que impliquen menoscabo de los fondos y/o bienes de propiedad de la  EMPRESA DE LICORES DE CUNDINAMARCA o que estén bajo su tenencia, control y/o responsabilidad causados por acciones u omisiones de sus servidores, que incurran en delitos contra la administración pública o fallos con responsabilidad fiscal, por incumplimiento de las disposiciones legales y reglamentarias, incluyendo el costo de la rendición de cuentas en caso de abandono del cargo o fallecimiento del empleado, en concordancia con la Resolución 014249 del 15 de mayo de 1992, aprobada por la Contraloría General de la República. </t>
  </si>
  <si>
    <t xml:space="preserve">CADA SUBLÍMITE OFRECIDO EN FORMA ADICIONAL QUEDA CONTEMPLADO DENTRO DEL LÍMITE ASEGURADO.  </t>
  </si>
  <si>
    <r>
      <rPr>
        <b/>
        <sz val="13"/>
        <color rgb="FF0070C0"/>
        <rFont val="Arial Narrow"/>
        <family val="2"/>
      </rPr>
      <t xml:space="preserve">INCREMENTO DEL LÍMITE BÁSICO PARA LA COBERTURA DE MANEJO GLOBAL.  LÍMITE </t>
    </r>
    <r>
      <rPr>
        <b/>
        <sz val="13"/>
        <color rgb="FFFF0000"/>
        <rFont val="Arial Narrow"/>
        <family val="2"/>
      </rPr>
      <t xml:space="preserve">$700.000.000 </t>
    </r>
    <r>
      <rPr>
        <b/>
        <sz val="13"/>
        <color rgb="FF0070C0"/>
        <rFont val="Arial Narrow"/>
        <family val="2"/>
      </rPr>
      <t>EVENTO /  AGREGADO VIGENCIA</t>
    </r>
    <r>
      <rPr>
        <b/>
        <sz val="13"/>
        <rFont val="Arial Narrow"/>
        <family val="2"/>
      </rPr>
      <t xml:space="preserve">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</si>
  <si>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 xml:space="preserve">adicional </t>
    </r>
    <r>
      <rPr>
        <b/>
        <sz val="13"/>
        <rFont val="Arial Narrow"/>
        <family val="2"/>
      </rPr>
      <t xml:space="preserve">del límite asegurado.
</t>
    </r>
    <r>
      <rPr>
        <b/>
        <sz val="13"/>
        <color rgb="FFFF0000"/>
        <rFont val="Arial Narrow"/>
        <family val="2"/>
      </rPr>
      <t>SIN COBRO DE PRIMA</t>
    </r>
  </si>
  <si>
    <r>
      <t xml:space="preserve">Límite adicional al básico mayor a </t>
    </r>
    <r>
      <rPr>
        <b/>
        <sz val="13"/>
        <rFont val="Arial Narrow"/>
        <family val="2"/>
      </rPr>
      <t>$20.000.000 y hasta $40.000.000</t>
    </r>
  </si>
  <si>
    <r>
      <t xml:space="preserve">Límite adicional al básico mayor a </t>
    </r>
    <r>
      <rPr>
        <b/>
        <sz val="13"/>
        <rFont val="Arial Narrow"/>
        <family val="2"/>
      </rPr>
      <t>$40.000.000 y hasta $60.000.000</t>
    </r>
    <r>
      <rPr>
        <sz val="11"/>
        <color theme="1"/>
        <rFont val="Calibri"/>
        <family val="2"/>
        <scheme val="minor"/>
      </rPr>
      <t/>
    </r>
  </si>
  <si>
    <r>
      <t xml:space="preserve">Límite adicional al básico mayor a </t>
    </r>
    <r>
      <rPr>
        <b/>
        <sz val="13"/>
        <rFont val="Arial Narrow"/>
        <family val="2"/>
      </rPr>
      <t>$60.000.000 y hasta $80.000.000</t>
    </r>
    <r>
      <rPr>
        <sz val="11"/>
        <color theme="1"/>
        <rFont val="Calibri"/>
        <family val="2"/>
        <scheme val="minor"/>
      </rPr>
      <t/>
    </r>
  </si>
  <si>
    <r>
      <t xml:space="preserve">Límite adicional al básico mayor a </t>
    </r>
    <r>
      <rPr>
        <b/>
        <sz val="13"/>
        <rFont val="Arial Narrow"/>
        <family val="2"/>
      </rPr>
      <t>$80.000.000 y hasta $100.000.00</t>
    </r>
    <r>
      <rPr>
        <sz val="11"/>
        <color theme="1"/>
        <rFont val="Calibri"/>
        <family val="2"/>
        <scheme val="minor"/>
      </rPr>
      <t/>
    </r>
  </si>
  <si>
    <r>
      <t xml:space="preserve">ANTICIPO DE INDEMNIZACIÓN DEL 50%.
</t>
    </r>
    <r>
      <rPr>
        <b/>
        <sz val="13"/>
        <rFont val="Arial Narrow"/>
        <family val="2"/>
      </rPr>
      <t xml:space="preserve">NOTA 1: </t>
    </r>
    <r>
      <rPr>
        <sz val="13"/>
        <rFont val="Arial Narrow"/>
        <family val="2"/>
      </rPr>
      <t>Si el aumento adicional del porcentaje de anticipo es condicionado a la demostración de la ocurrencia y cuantía, se califica con cero (0) puntos este factor.</t>
    </r>
    <r>
      <rPr>
        <b/>
        <sz val="13"/>
        <rFont val="Arial Narrow"/>
        <family val="2"/>
      </rPr>
      <t xml:space="preserve">      
NOTA 2: </t>
    </r>
    <r>
      <rPr>
        <sz val="13"/>
        <rFont val="Arial Narrow"/>
        <family val="2"/>
      </rPr>
      <t xml:space="preserve">Solo se acepta propuesta en los límites señados en los siguientes rangos.     </t>
    </r>
    <r>
      <rPr>
        <b/>
        <sz val="13"/>
        <color rgb="FF0070C0"/>
        <rFont val="Arial Narrow"/>
        <family val="2"/>
      </rPr>
      <t xml:space="preserve">  </t>
    </r>
  </si>
  <si>
    <t>0.50 puntos</t>
  </si>
  <si>
    <t xml:space="preserve"> 1.00 puntos</t>
  </si>
  <si>
    <t xml:space="preserve"> 1.50 puntos</t>
  </si>
  <si>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
</t>
    </r>
    <r>
      <rPr>
        <b/>
        <sz val="13"/>
        <rFont val="Arial Narrow"/>
        <family val="2"/>
      </rPr>
      <t>NOTA</t>
    </r>
    <r>
      <rPr>
        <sz val="13"/>
        <rFont val="Arial Narrow"/>
        <family val="2"/>
      </rPr>
      <t>: Solo se acepta propuesta en los límites señados en los siguientes rangos.  Ofrecimientos de otros valores diferentes serán evaluados con cero (0) puntos), excepto que sea superior al último rango.</t>
    </r>
  </si>
  <si>
    <r>
      <t xml:space="preserve">Se califica el número de reestablecimientos </t>
    </r>
    <r>
      <rPr>
        <b/>
        <u/>
        <sz val="13"/>
        <color rgb="FF0070C0"/>
        <rFont val="Arial Narrow"/>
        <family val="2"/>
      </rPr>
      <t>adicionales,</t>
    </r>
    <r>
      <rPr>
        <b/>
        <sz val="13"/>
        <rFont val="Arial Narrow"/>
        <family val="2"/>
      </rPr>
      <t xml:space="preserve">  </t>
    </r>
    <r>
      <rPr>
        <b/>
        <u/>
        <sz val="13"/>
        <rFont val="Arial Narrow"/>
        <family val="2"/>
      </rPr>
      <t>únicamente relacionados en la tabla de rangos</t>
    </r>
    <r>
      <rPr>
        <b/>
        <sz val="13"/>
        <rFont val="Arial Narrow"/>
        <family val="2"/>
      </rPr>
      <t xml:space="preserve"> en la condición requerida para la evaluación.</t>
    </r>
  </si>
  <si>
    <t>Superior a 1,5 veces y hasta 2,0 veces</t>
  </si>
  <si>
    <t>Superior a 2,0 veces y hasta 2,5 veces</t>
  </si>
  <si>
    <t>Superior a 2,5 veces y hasta 3,0 veces</t>
  </si>
  <si>
    <r>
      <t xml:space="preserve">COMPROMISO PARA EL PAGO DE LAS INDEMNIZACIONES
</t>
    </r>
    <r>
      <rPr>
        <b/>
        <sz val="13"/>
        <rFont val="Arial Narrow"/>
        <family val="2"/>
      </rPr>
      <t>Plazo de diez (10) días hábiles.</t>
    </r>
  </si>
  <si>
    <r>
      <t xml:space="preserve">Se califica el menor número de </t>
    </r>
    <r>
      <rPr>
        <b/>
        <u/>
        <sz val="13"/>
        <rFont val="Arial Narrow"/>
        <family val="2"/>
      </rPr>
      <t>días hábiles</t>
    </r>
    <r>
      <rPr>
        <b/>
        <sz val="13"/>
        <rFont val="Arial Narrow"/>
        <family val="2"/>
      </rPr>
      <t xml:space="preserve"> una vez demostrada ocurrencia y cuantía.</t>
    </r>
  </si>
  <si>
    <t>3. PÓLIZA DE SEGURO DE RESPONSABILIDAD CIVIL EXTRACONTRACTUAL</t>
  </si>
  <si>
    <t xml:space="preserve">Amparar los perjuicios patrimoniales y extrapatrimoniales que cause la EMPRESA DE LICORES DE CUNDINAMARCA como consecuencia de la Responsabilidad Civil Extracontractual originada dentro o fuera de sus instalaciones, en el desarrollo de sus actividades o en lo relacionado con ella, lo mismo que los actos de sus empleados y funcionarios o el personal para el apoyo a la gestión administrativa dentro y fuera del territorio nacional o por bienes que se encuentren  bajo tenencia, control y/o responsabilidad . 
Nota: Se entenderán como terceros todas y cada una de las personas que circulen, ingresen, accedan o se encuentren en los predios de asegurado o por los cuales es responsable en su aseguramiento, independientemente que el asegurado le esté prestando un servicio objeto de su razón social. </t>
  </si>
  <si>
    <t xml:space="preserve">TOMADOR: </t>
  </si>
  <si>
    <t xml:space="preserve">ASEGURADO:  </t>
  </si>
  <si>
    <t xml:space="preserve">BENEFICIARIOS: </t>
  </si>
  <si>
    <t>TERCEROS AFECTADOS</t>
  </si>
  <si>
    <r>
      <rPr>
        <b/>
        <sz val="13"/>
        <color rgb="FF0070C0"/>
        <rFont val="Arial Narrow"/>
        <family val="2"/>
      </rPr>
      <t xml:space="preserve">INCREMENTO DEL LÍMITE BÁSICO PARA LA COBERTURA DE RESPONSABILIDAD CIVIL EXTRACONTRACTUAL </t>
    </r>
    <r>
      <rPr>
        <b/>
        <sz val="13"/>
        <color rgb="FFFF0000"/>
        <rFont val="Arial Narrow"/>
        <family val="2"/>
      </rPr>
      <t>$5.000.000.000</t>
    </r>
    <r>
      <rPr>
        <b/>
        <sz val="13"/>
        <rFont val="Arial Narrow"/>
        <family val="2"/>
      </rPr>
      <t xml:space="preserve">
EVENTO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</si>
  <si>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límite asegurado.
</t>
    </r>
    <r>
      <rPr>
        <b/>
        <sz val="13"/>
        <color rgb="FFFF0000"/>
        <rFont val="Arial Narrow"/>
        <family val="2"/>
      </rPr>
      <t>SIN COBRO DE PRIMA</t>
    </r>
  </si>
  <si>
    <r>
      <t xml:space="preserve">Límite adicional al básico mayor a </t>
    </r>
    <r>
      <rPr>
        <b/>
        <sz val="13"/>
        <rFont val="Arial Narrow"/>
        <family val="2"/>
      </rPr>
      <t>$250.000.000 y hasta $500.000.000</t>
    </r>
  </si>
  <si>
    <r>
      <t xml:space="preserve">Límite adicional al básico mayor a </t>
    </r>
    <r>
      <rPr>
        <b/>
        <sz val="13"/>
        <rFont val="Arial Narrow"/>
        <family val="2"/>
      </rPr>
      <t>$500.000.000 y hasta $750.000.000</t>
    </r>
  </si>
  <si>
    <r>
      <t xml:space="preserve">Límite adicional al básico mayor a </t>
    </r>
    <r>
      <rPr>
        <b/>
        <sz val="13"/>
        <rFont val="Arial Narrow"/>
        <family val="2"/>
      </rPr>
      <t>$750.000.000 y hasta $1.000.000.000</t>
    </r>
  </si>
  <si>
    <r>
      <t xml:space="preserve">GASTOS MÉDICOS (sin aplicación de deducibles).
</t>
    </r>
    <r>
      <rPr>
        <b/>
        <sz val="13"/>
        <rFont val="Arial Narrow"/>
        <family val="2"/>
      </rPr>
      <t xml:space="preserve">
Sublímite</t>
    </r>
    <r>
      <rPr>
        <b/>
        <sz val="13"/>
        <color rgb="FFFF0000"/>
        <rFont val="Arial Narrow"/>
        <family val="2"/>
      </rPr>
      <t xml:space="preserve"> $400.000.000 </t>
    </r>
    <r>
      <rPr>
        <b/>
        <sz val="13"/>
        <rFont val="Arial Narrow"/>
        <family val="2"/>
      </rPr>
      <t xml:space="preserve">Persona / </t>
    </r>
    <r>
      <rPr>
        <b/>
        <sz val="13"/>
        <color rgb="FFFF0000"/>
        <rFont val="Arial Narrow"/>
        <family val="2"/>
      </rPr>
      <t xml:space="preserve">$1.500.000.000 </t>
    </r>
    <r>
      <rPr>
        <b/>
        <sz val="13"/>
        <rFont val="Arial Narrow"/>
        <family val="2"/>
      </rPr>
      <t>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</si>
  <si>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rPr>
        <b/>
        <sz val="13"/>
        <rFont val="Arial Narrow"/>
        <family val="2"/>
      </rPr>
      <t>Se califica el aumento adicional del límite asegurado.</t>
    </r>
    <r>
      <rPr>
        <b/>
        <sz val="13"/>
        <color rgb="FF0070C0"/>
        <rFont val="Arial Narrow"/>
        <family val="2"/>
      </rPr>
      <t xml:space="preserve">
</t>
    </r>
    <r>
      <rPr>
        <b/>
        <sz val="13"/>
        <color rgb="FFFF0000"/>
        <rFont val="Arial Narrow"/>
        <family val="2"/>
      </rPr>
      <t>SIN COBRO DE PRIMA, así:</t>
    </r>
  </si>
  <si>
    <t>Rangos para el sublímite por persona</t>
  </si>
  <si>
    <r>
      <t xml:space="preserve">Se califica el aumento </t>
    </r>
    <r>
      <rPr>
        <b/>
        <u/>
        <sz val="13"/>
        <rFont val="Arial Narrow"/>
        <family val="2"/>
      </rPr>
      <t>adicional</t>
    </r>
    <r>
      <rPr>
        <b/>
        <sz val="13"/>
        <rFont val="Arial Narrow"/>
        <family val="2"/>
      </rPr>
      <t xml:space="preserve"> del sublímite por persona
</t>
    </r>
    <r>
      <rPr>
        <b/>
        <sz val="13"/>
        <color rgb="FFFF0000"/>
        <rFont val="Arial Narrow"/>
        <family val="2"/>
      </rPr>
      <t>Hasta un monto total de $500.000.000</t>
    </r>
  </si>
  <si>
    <r>
      <t xml:space="preserve">Límite adicional al básico mayor a </t>
    </r>
    <r>
      <rPr>
        <b/>
        <sz val="13"/>
        <rFont val="Arial Narrow"/>
        <family val="2"/>
      </rPr>
      <t>$25.000.000 y hasta $50.000.000</t>
    </r>
  </si>
  <si>
    <r>
      <t xml:space="preserve">Límite adicional al básico mayor a </t>
    </r>
    <r>
      <rPr>
        <b/>
        <sz val="13"/>
        <rFont val="Arial Narrow"/>
        <family val="2"/>
      </rPr>
      <t>$50.000.000 y hasta $75.000.000</t>
    </r>
  </si>
  <si>
    <r>
      <t xml:space="preserve">Límite adicional al básico mayor a </t>
    </r>
    <r>
      <rPr>
        <b/>
        <sz val="13"/>
        <rFont val="Arial Narrow"/>
        <family val="2"/>
      </rPr>
      <t>$75.000.000 y hasta $100.000.000</t>
    </r>
  </si>
  <si>
    <t>Rangos para el sublímite por Agregado Vigencia</t>
  </si>
  <si>
    <r>
      <t xml:space="preserve">Se califica el aumento </t>
    </r>
    <r>
      <rPr>
        <b/>
        <u/>
        <sz val="13"/>
        <rFont val="Arial Narrow"/>
        <family val="2"/>
      </rPr>
      <t>adicional</t>
    </r>
    <r>
      <rPr>
        <b/>
        <sz val="13"/>
        <rFont val="Arial Narrow"/>
        <family val="2"/>
      </rPr>
      <t xml:space="preserve"> del sublímite</t>
    </r>
    <r>
      <rPr>
        <b/>
        <sz val="13"/>
        <color rgb="FF7030A0"/>
        <rFont val="Arial Narrow"/>
        <family val="2"/>
      </rPr>
      <t xml:space="preserve"> </t>
    </r>
    <r>
      <rPr>
        <b/>
        <sz val="13"/>
        <rFont val="Arial Narrow"/>
        <family val="2"/>
      </rPr>
      <t xml:space="preserve">Agregado Vigencia
</t>
    </r>
    <r>
      <rPr>
        <b/>
        <sz val="13"/>
        <color rgb="FFFF0000"/>
        <rFont val="Arial Narrow"/>
        <family val="2"/>
      </rPr>
      <t>Hasta un monto total de $2.000.000.000</t>
    </r>
  </si>
  <si>
    <r>
      <t xml:space="preserve">Límite adicional al básico mayor a </t>
    </r>
    <r>
      <rPr>
        <b/>
        <sz val="13"/>
        <rFont val="Arial Narrow"/>
        <family val="2"/>
      </rPr>
      <t>$125.000.000 y hasta $150.000.000</t>
    </r>
  </si>
  <si>
    <r>
      <t xml:space="preserve">Límite adicional al básico mayor a </t>
    </r>
    <r>
      <rPr>
        <b/>
        <sz val="13"/>
        <rFont val="Arial Narrow"/>
        <family val="2"/>
      </rPr>
      <t>$150.000.000 y hasta $300.000.000</t>
    </r>
  </si>
  <si>
    <r>
      <t xml:space="preserve">Límite adicional al básico mayor a </t>
    </r>
    <r>
      <rPr>
        <b/>
        <sz val="13"/>
        <rFont val="Arial Narrow"/>
        <family val="2"/>
      </rPr>
      <t>$300.000.000 y hasta $500.000.000</t>
    </r>
  </si>
  <si>
    <r>
      <t xml:space="preserve">RESPONSABILIDAD CIVIL PATRONAL
</t>
    </r>
    <r>
      <rPr>
        <b/>
        <sz val="13"/>
        <rFont val="Arial Narrow"/>
        <family val="2"/>
      </rPr>
      <t xml:space="preserve">
Sublímite de </t>
    </r>
    <r>
      <rPr>
        <b/>
        <sz val="13"/>
        <color rgb="FFFF0000"/>
        <rFont val="Arial Narrow"/>
        <family val="2"/>
      </rPr>
      <t>$500.000.000</t>
    </r>
    <r>
      <rPr>
        <b/>
        <sz val="13"/>
        <rFont val="Arial Narrow"/>
        <family val="2"/>
      </rPr>
      <t xml:space="preserve"> por persona / $</t>
    </r>
    <r>
      <rPr>
        <b/>
        <sz val="13"/>
        <color rgb="FFFF0000"/>
        <rFont val="Arial Narrow"/>
        <family val="2"/>
      </rPr>
      <t>1.000.000.000</t>
    </r>
    <r>
      <rPr>
        <b/>
        <sz val="13"/>
        <rFont val="Arial Narrow"/>
        <family val="2"/>
      </rPr>
      <t xml:space="preserve"> 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</si>
  <si>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 por persona
</t>
    </r>
    <r>
      <rPr>
        <b/>
        <sz val="13"/>
        <color rgb="FFFF0000"/>
        <rFont val="Arial Narrow"/>
        <family val="2"/>
      </rPr>
      <t>Hasta un monto total de $700.000.000</t>
    </r>
  </si>
  <si>
    <r>
      <t xml:space="preserve">Límite adicional al básico mayor a </t>
    </r>
    <r>
      <rPr>
        <b/>
        <sz val="13"/>
        <rFont val="Arial Narrow"/>
        <family val="2"/>
      </rPr>
      <t>$50.000.000 y hasta $100.000.000</t>
    </r>
  </si>
  <si>
    <r>
      <t xml:space="preserve">Límite adicional al básico mayor a </t>
    </r>
    <r>
      <rPr>
        <b/>
        <sz val="13"/>
        <rFont val="Arial Narrow"/>
        <family val="2"/>
      </rPr>
      <t>$100.000.000 y hasta $150.000.000</t>
    </r>
  </si>
  <si>
    <r>
      <t xml:space="preserve">Límite adicional al básico mayor a </t>
    </r>
    <r>
      <rPr>
        <b/>
        <sz val="13"/>
        <rFont val="Arial Narrow"/>
        <family val="2"/>
      </rPr>
      <t>$150.000.000 y hasta $200.000.000</t>
    </r>
  </si>
  <si>
    <r>
      <t xml:space="preserve">Se califica el aumento </t>
    </r>
    <r>
      <rPr>
        <b/>
        <u/>
        <sz val="13"/>
        <rFont val="Arial Narrow"/>
        <family val="2"/>
      </rPr>
      <t>adicional</t>
    </r>
    <r>
      <rPr>
        <b/>
        <sz val="13"/>
        <rFont val="Arial Narrow"/>
        <family val="2"/>
      </rPr>
      <t xml:space="preserve"> del sublímite</t>
    </r>
    <r>
      <rPr>
        <b/>
        <sz val="13"/>
        <color rgb="FF7030A0"/>
        <rFont val="Arial Narrow"/>
        <family val="2"/>
      </rPr>
      <t xml:space="preserve"> </t>
    </r>
    <r>
      <rPr>
        <b/>
        <sz val="13"/>
        <rFont val="Arial Narrow"/>
        <family val="2"/>
      </rPr>
      <t xml:space="preserve">Agregado Vigencia
</t>
    </r>
    <r>
      <rPr>
        <b/>
        <sz val="13"/>
        <color rgb="FFFF0000"/>
        <rFont val="Arial Narrow"/>
        <family val="2"/>
      </rPr>
      <t>Hasta un monto total de $1.400.000.000</t>
    </r>
  </si>
  <si>
    <r>
      <t xml:space="preserve">Límite adicional al básico mayor a </t>
    </r>
    <r>
      <rPr>
        <b/>
        <sz val="13"/>
        <rFont val="Arial Narrow"/>
        <family val="2"/>
      </rPr>
      <t>$100.000.000 y hasta $200.000.000</t>
    </r>
  </si>
  <si>
    <r>
      <t xml:space="preserve">Límite adicional al básico mayor a </t>
    </r>
    <r>
      <rPr>
        <b/>
        <sz val="13"/>
        <rFont val="Arial Narrow"/>
        <family val="2"/>
      </rPr>
      <t>$200.000.000 y hasta $400.000.000</t>
    </r>
  </si>
  <si>
    <t xml:space="preserve">6. PÓLIZA DE AUTOMÓVILES </t>
  </si>
  <si>
    <t xml:space="preserve">Amparar a la Entidad por los perjuicios que cause patrimonial (daños materiales incluyendo daño emergente y lucro cesante) y extrapatrimonialmnte (incluidos el daño moral, daño fisiológico y daño a la vida en relación), al igual que los daños a bienes o lesiones o muerte a terceros. De igual forma se amparan los daños y/o pérdidas que afecten a los vehículos de su propiedad, bajo tenencia, control o por los que sea legalmente responsable o incluidos aquellos recibidos por parte de otras entidades para el desarrollo misional de la Entidad. </t>
  </si>
  <si>
    <r>
      <rPr>
        <b/>
        <sz val="13"/>
        <color rgb="FF0070C0"/>
        <rFont val="Arial Narrow"/>
        <family val="2"/>
      </rPr>
      <t>INCREMENTO DEL LÍMITE BÁSICO PARA LA COBERTURA DE RESPONSABILIDAD CIVIL EXTRACONTRACTUAL</t>
    </r>
    <r>
      <rPr>
        <b/>
        <sz val="13"/>
        <rFont val="Arial Narrow"/>
        <family val="2"/>
      </rPr>
      <t xml:space="preserve">
EVENTO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</si>
  <si>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t>AJUSTAR LÍMITES SEGÚN BÁSICAS</t>
  </si>
  <si>
    <r>
      <t>Al proponente que ofrezca únicamente el límite básico exigido de $1.000.000.000 / $1.000.000.000 / $2.000.000.000, ó Límite único combinado de $3.000.0000.000,</t>
    </r>
    <r>
      <rPr>
        <b/>
        <sz val="13"/>
        <rFont val="Arial Narrow"/>
        <family val="2"/>
      </rPr>
      <t xml:space="preserve"> se evaluara con CERO (0) puntos.
Solo se acepta propuesta en los límites a continuación señalados, ofrecimientos de otros valores diferentes serán evaluados con cero (0) puntos).</t>
    </r>
  </si>
  <si>
    <r>
      <t xml:space="preserve">Al proponente que ofrezca límite de: 
</t>
    </r>
    <r>
      <rPr>
        <b/>
        <sz val="13"/>
        <rFont val="Arial Narrow"/>
        <family val="2"/>
      </rPr>
      <t>$1.500.000.000 / $1.500.000.000 / $3.000.000.000.
O límite único combinado de $4.500.000.000.</t>
    </r>
  </si>
  <si>
    <r>
      <t xml:space="preserve">Al proponente que ofrezca límite de:
</t>
    </r>
    <r>
      <rPr>
        <b/>
        <sz val="13"/>
        <rFont val="Arial Narrow"/>
        <family val="2"/>
      </rPr>
      <t>$1.800.000.000 / $1.8000.000.000 / $3.600.000.000.
O límite único combinado de $5.400.000.000.</t>
    </r>
  </si>
  <si>
    <r>
      <t xml:space="preserve">Al proponente que ofrezca límite de:
</t>
    </r>
    <r>
      <rPr>
        <b/>
        <sz val="13"/>
        <rFont val="Arial Narrow"/>
        <family val="2"/>
      </rPr>
      <t>$2.000.000.000 / $2.000.000.000 / $4.000.000.000.
O límite único combinado de $6.000.000.000.</t>
    </r>
  </si>
  <si>
    <r>
      <t xml:space="preserve">Al proponente que ofrezca límite de:
</t>
    </r>
    <r>
      <rPr>
        <b/>
        <sz val="13"/>
        <rFont val="Arial Narrow"/>
        <family val="2"/>
      </rPr>
      <t>$2.200.000.000 / $2.200.000.000 / $4.000.000.000.
O límite único combinado de $6.600.000.000.</t>
    </r>
  </si>
  <si>
    <r>
      <t xml:space="preserve">GASTOS DE  TRANSPORTE POR PÉRDIDAS TOTALES (Daños y/o Hurto) 
(esta condición no aplica para motos y vehiculos pesados.)
</t>
    </r>
    <r>
      <rPr>
        <b/>
        <sz val="13"/>
        <color rgb="FF002060"/>
        <rFont val="Arial Narrow"/>
        <family val="2"/>
      </rPr>
      <t xml:space="preserve">Limite de </t>
    </r>
    <r>
      <rPr>
        <b/>
        <sz val="13"/>
        <color rgb="FFFF0000"/>
        <rFont val="Arial Narrow"/>
        <family val="2"/>
      </rPr>
      <t xml:space="preserve">$30.000 </t>
    </r>
    <r>
      <rPr>
        <b/>
        <sz val="13"/>
        <color rgb="FF002060"/>
        <rFont val="Arial Narrow"/>
        <family val="2"/>
      </rPr>
      <t>diarios y hasta (60) días</t>
    </r>
  </si>
  <si>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monto</t>
    </r>
    <r>
      <rPr>
        <b/>
        <sz val="13"/>
        <color rgb="FFFF0000"/>
        <rFont val="Arial Narrow"/>
        <family val="2"/>
      </rPr>
      <t xml:space="preserve"> de los gastos de transporte.</t>
    </r>
  </si>
  <si>
    <r>
      <t xml:space="preserve">GASTOS DE  BODEGAJE
</t>
    </r>
    <r>
      <rPr>
        <b/>
        <sz val="13"/>
        <color rgb="FF002060"/>
        <rFont val="Arial Narrow"/>
        <family val="2"/>
      </rPr>
      <t xml:space="preserve">Limite de </t>
    </r>
    <r>
      <rPr>
        <b/>
        <sz val="13"/>
        <color rgb="FFFF0000"/>
        <rFont val="Arial Narrow"/>
        <family val="2"/>
      </rPr>
      <t>$10.000.000</t>
    </r>
    <r>
      <rPr>
        <b/>
        <sz val="13"/>
        <color rgb="FF0070C0"/>
        <rFont val="Arial Narrow"/>
        <family val="2"/>
      </rPr>
      <t xml:space="preserve"> </t>
    </r>
    <r>
      <rPr>
        <b/>
        <sz val="13"/>
        <rFont val="Arial Narrow"/>
        <family val="2"/>
      </rPr>
      <t>Evento / Agregado Vigencia</t>
    </r>
  </si>
  <si>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monto</t>
    </r>
    <r>
      <rPr>
        <b/>
        <sz val="13"/>
        <color rgb="FFFF0000"/>
        <rFont val="Arial Narrow"/>
        <family val="2"/>
      </rPr>
      <t xml:space="preserve"> de los gastos de bodegaje.</t>
    </r>
  </si>
  <si>
    <r>
      <t xml:space="preserve">Límite adicional al básico mayor a </t>
    </r>
    <r>
      <rPr>
        <b/>
        <sz val="13"/>
        <rFont val="Arial Narrow"/>
        <family val="2"/>
      </rPr>
      <t>$500.000 y hasta $1.000.000</t>
    </r>
  </si>
  <si>
    <r>
      <t xml:space="preserve">Límite adicional al básico mayor a </t>
    </r>
    <r>
      <rPr>
        <b/>
        <sz val="13"/>
        <rFont val="Arial Narrow"/>
        <family val="2"/>
      </rPr>
      <t>$1.000.000 y hasta $2.000.000.</t>
    </r>
  </si>
  <si>
    <r>
      <t xml:space="preserve">Límite adicional al básico mayor a </t>
    </r>
    <r>
      <rPr>
        <b/>
        <sz val="13"/>
        <rFont val="Arial Narrow"/>
        <family val="2"/>
      </rPr>
      <t>$2.000.000 y hasta $5.000.000</t>
    </r>
    <r>
      <rPr>
        <sz val="13"/>
        <rFont val="Arial Narrow"/>
        <family val="2"/>
      </rPr>
      <t xml:space="preserve">: </t>
    </r>
  </si>
  <si>
    <r>
      <t xml:space="preserve">AMPARO AUTOMÁTICO DE VEHÍCULOS NUEVOS Y USADOS
</t>
    </r>
    <r>
      <rPr>
        <b/>
        <sz val="13"/>
        <rFont val="Arial Narrow"/>
        <family val="2"/>
      </rPr>
      <t xml:space="preserve">
Sublímite de </t>
    </r>
    <r>
      <rPr>
        <b/>
        <sz val="13"/>
        <color rgb="FFFF0000"/>
        <rFont val="Arial Narrow"/>
        <family val="2"/>
      </rPr>
      <t xml:space="preserve">$300.000.000 </t>
    </r>
    <r>
      <rPr>
        <b/>
        <sz val="13"/>
        <rFont val="Arial Narrow"/>
        <family val="2"/>
      </rPr>
      <t>por vehículo y término de</t>
    </r>
    <r>
      <rPr>
        <b/>
        <sz val="13"/>
        <color rgb="FFFF0000"/>
        <rFont val="Arial Narrow"/>
        <family val="2"/>
      </rPr>
      <t xml:space="preserve"> 120 días </t>
    </r>
    <r>
      <rPr>
        <b/>
        <sz val="13"/>
        <rFont val="Arial Narrow"/>
        <family val="2"/>
      </rPr>
      <t>de aviso.</t>
    </r>
  </si>
  <si>
    <r>
      <t xml:space="preserve">Se califica  el aumento </t>
    </r>
    <r>
      <rPr>
        <b/>
        <u/>
        <sz val="13"/>
        <rFont val="Arial Narrow"/>
        <family val="2"/>
      </rPr>
      <t>adicional</t>
    </r>
    <r>
      <rPr>
        <b/>
        <sz val="13"/>
        <rFont val="Arial Narrow"/>
        <family val="2"/>
      </rPr>
      <t xml:space="preserve"> del 
</t>
    </r>
    <r>
      <rPr>
        <b/>
        <u/>
        <sz val="13"/>
        <color rgb="FFFF0000"/>
        <rFont val="Arial Narrow"/>
        <family val="2"/>
      </rPr>
      <t>monto</t>
    </r>
    <r>
      <rPr>
        <b/>
        <sz val="13"/>
        <color rgb="FFFF0000"/>
        <rFont val="Arial Narrow"/>
        <family val="2"/>
      </rPr>
      <t xml:space="preserve"> del sublímite para este amparo.</t>
    </r>
  </si>
  <si>
    <r>
      <t xml:space="preserve">AMPARO AUTOMÁTICO DE EQUIPOS Y ACCESORIOS
</t>
    </r>
    <r>
      <rPr>
        <b/>
        <sz val="13"/>
        <rFont val="Arial Narrow"/>
        <family val="2"/>
      </rPr>
      <t xml:space="preserve">
Sublímite de</t>
    </r>
    <r>
      <rPr>
        <b/>
        <sz val="13"/>
        <color rgb="FFFF0000"/>
        <rFont val="Arial Narrow"/>
        <family val="2"/>
      </rPr>
      <t xml:space="preserve"> $10.000.000 </t>
    </r>
    <r>
      <rPr>
        <b/>
        <sz val="13"/>
        <rFont val="Arial Narrow"/>
        <family val="2"/>
      </rPr>
      <t xml:space="preserve">por vehículo y término de </t>
    </r>
    <r>
      <rPr>
        <b/>
        <sz val="13"/>
        <color rgb="FFFF0000"/>
        <rFont val="Arial Narrow"/>
        <family val="2"/>
      </rPr>
      <t>90 días</t>
    </r>
    <r>
      <rPr>
        <b/>
        <sz val="13"/>
        <rFont val="Arial Narrow"/>
        <family val="2"/>
      </rPr>
      <t xml:space="preserve"> de aviso.</t>
    </r>
  </si>
  <si>
    <r>
      <t xml:space="preserve">GASTOS DE GRÚA PARA VEHÍCULOS DE TERCEROS, AFECTADOS EN ACCIDENTES EN LOS CUALES SEA EVIDENTE LA RESPONSABILIDAD DEL ASEGURADO.
</t>
    </r>
    <r>
      <rPr>
        <b/>
        <sz val="13"/>
        <rFont val="Arial Narrow"/>
        <family val="2"/>
      </rPr>
      <t xml:space="preserve">
Se paga por rembolso el servicio prestado de grúa al tercero.</t>
    </r>
  </si>
  <si>
    <t>Se califica  el otorgamiento de este servicio.</t>
  </si>
  <si>
    <r>
      <t xml:space="preserve">COMPROMISO PARA EL PAGO DE LAS INDEMNIZACIONES
</t>
    </r>
    <r>
      <rPr>
        <b/>
        <sz val="13"/>
        <rFont val="Arial Narrow"/>
        <family val="2"/>
      </rPr>
      <t xml:space="preserve">Plazo de </t>
    </r>
    <r>
      <rPr>
        <b/>
        <sz val="13"/>
        <color rgb="FFFF0000"/>
        <rFont val="Arial Narrow"/>
        <family val="2"/>
      </rPr>
      <t>diez (10) días</t>
    </r>
    <r>
      <rPr>
        <b/>
        <sz val="13"/>
        <rFont val="Arial Narrow"/>
        <family val="2"/>
      </rPr>
      <t xml:space="preserve"> hábiles.</t>
    </r>
  </si>
  <si>
    <t>4. PÓLIZA DE TRANSPORTE DE MERCANCÍAS</t>
  </si>
  <si>
    <t>Amparar las pérdidas y los daños materiales causados como consecuencia de los eventos que constituyen los amparos mencionados, en el transporte de cualquier tipo de mercancías nuevas y usadas incluida maquinaría, por cualquier medio de transporte, de los bienes de su propiedad, bajo tenencia, responsabilidad y/o control; propios del giro normal de las actividades de la EMPRESA DE LICORES DE CUNDINAMARCA</t>
  </si>
  <si>
    <r>
      <t xml:space="preserve">COMPROMISO PARA EL PAGO DE LAS INDEMNIZACIONES
</t>
    </r>
    <r>
      <rPr>
        <b/>
        <sz val="13"/>
        <rFont val="Arial Narrow"/>
        <family val="2"/>
      </rPr>
      <t xml:space="preserve">Plazo de </t>
    </r>
    <r>
      <rPr>
        <b/>
        <sz val="13"/>
        <color rgb="FFFF0000"/>
        <rFont val="Arial Narrow"/>
        <family val="2"/>
      </rPr>
      <t xml:space="preserve">diez (10) días </t>
    </r>
    <r>
      <rPr>
        <b/>
        <sz val="13"/>
        <rFont val="Arial Narrow"/>
        <family val="2"/>
      </rPr>
      <t>hábiles.</t>
    </r>
  </si>
  <si>
    <r>
      <t xml:space="preserve">FORMATO No. </t>
    </r>
    <r>
      <rPr>
        <b/>
        <u/>
        <sz val="14"/>
        <color rgb="FFC00000"/>
        <rFont val="Arial Narrow"/>
        <family val="2"/>
      </rPr>
      <t>10</t>
    </r>
    <r>
      <rPr>
        <b/>
        <sz val="14"/>
        <color rgb="FFC00000"/>
        <rFont val="Arial Narrow"/>
        <family val="2"/>
      </rPr>
      <t xml:space="preserve"> EVALUACIÓN DE DEDUCIBLES </t>
    </r>
  </si>
  <si>
    <t xml:space="preserve">TOMADOR:        </t>
  </si>
  <si>
    <t xml:space="preserve">ASEGURADO:    </t>
  </si>
  <si>
    <t>Los criterios establecidos tienen como objeto que la Entidad pueda obtener los mejores deducibles que le permitan lograr la mayor indemnización posible, frente a las pérdidas que pueda sufrir derivadas de un evento súbito e imprevisto que no depende de la voluntad del asegurado.</t>
  </si>
  <si>
    <t xml:space="preserve">DEDUCIBLES ACTUALES  Y MÁXIMOS ACEPTABLES:  </t>
  </si>
  <si>
    <t>Actualmente la EMPRESA DE LICORES DE CUNDINAMATCA, tiene los siguientes deducibles aplicables:</t>
  </si>
  <si>
    <t>1- BÁSICO DE INCENDIO Y ANEXOS DAÑOS BÁSICO DE INCENDIO Y EXPLOSIÓN</t>
  </si>
  <si>
    <t xml:space="preserve"> 20% DEL VALOR DE LA PERDIDA, MINIMO USD 40.000</t>
  </si>
  <si>
    <t>2- DEMAS EVENTOS</t>
  </si>
  <si>
    <t>10% DEL VALOR DE LA PERDIDA,  MINIMO USD 20.000</t>
  </si>
  <si>
    <t>3- ACTOS MAL INTENCIONADOS DE TERCEROS ASONADA, MOTÍN, CONMOCIÓN CIVIL O POPULAR Y HUELGA (INCLUIDO TERRORISMO Y SABOTAJE)</t>
  </si>
  <si>
    <t>10% SOBRE EL VALOR INDEMNIZABLE, MINIMO USD 5.000</t>
  </si>
  <si>
    <t>4- TERREMOTO, TEMBLOR Y/O ERUPCIÓN VOLCÁNICA</t>
  </si>
  <si>
    <t>3% DEL VALOR ASEGURABLE DEL ARTICULO AFECTADO MINIMO USD 5.000</t>
  </si>
  <si>
    <t>5- SUSTRACCIÓN CON VIOLENCIA</t>
  </si>
  <si>
    <t xml:space="preserve"> 5% DEL VALOR DE LA PERDIDA, MNIMO USD 3.000</t>
  </si>
  <si>
    <t>6- EQUIPO ELÉCTRICO Y ELECTRÓNICO EQUIPOS MÓVILES Y PORTÁTILES</t>
  </si>
  <si>
    <t>5% DEL VALOR DE LA PERDIDA, MINIMO USD 2.500</t>
  </si>
  <si>
    <t>7- EQUIPO ELÉCTRICO Y ELECTRÓNICO INCLUIDO HURTO CALIFICADO</t>
  </si>
  <si>
    <t xml:space="preserve"> 5% DEL VALOR DE LA PERDIDA, MINIMO USD 2.500</t>
  </si>
  <si>
    <t>8- LUCRO CESANTE INCENDIO Y EXPLOSIÓN</t>
  </si>
  <si>
    <t>15 DÍAS DE UBA MINIMO USD 5.000</t>
  </si>
  <si>
    <t>9- LUCRO CESANTE BÁSICO DE INCENDIO Y ANEXOS Y LUCRO CESANTE  ROTURA DE MAQUINARIA</t>
  </si>
  <si>
    <t>PARÁMETROS PARA LA CALIFICACIÓN</t>
  </si>
  <si>
    <t>Para calificación del deducible se realizará aplicando los criterios aquí indicados y los puntajes señalados en las tablas de rangos relacionadas en estas.</t>
  </si>
  <si>
    <t>CALIFICACIÓN APLICABLE AL AMPARO DE TERREMOTO, TEMBLOR Y/O ERUPCIÓN VOLCÁNICA</t>
  </si>
  <si>
    <t xml:space="preserve">Las aseguradoras deben presentar únicamente propuestas de deducibles aplicables sobre el valor asegurado y/o valor asegurable, DEL ITEM AFECTADO DENTRO DEL PREDIO ASEGURADO para el amparo de Terremoto, temblor y/o erupción volcánica;  propuestas que ofrezcan sobre el valor asegurado TOTAL y/o valor asegurable TOTAL, SERÁN OBJETO DE RECHAZO. </t>
  </si>
  <si>
    <t>De acuerdo con lo anterior y para los fines pertinentes de deducible y a efectos de la determinación del “valor asegurado o asegurable del ITEM AFECTADO DENTRO DEL PREDIO ASEGURADO”, se considerarán las siguientes definiciones:</t>
  </si>
  <si>
    <t xml:space="preserve">DEFINICIONES 
</t>
  </si>
  <si>
    <t>PREDIO ASEGURADO
Es el sitio de ocurrencia del siniestro donde la Entidad lleva a cabo actividades y en el cual se encuentran contenidos los bienes asegurados, ya sea en uno o varios edificios o a la intemperie, si están diseñados para ello.</t>
  </si>
  <si>
    <r>
      <rPr>
        <b/>
        <sz val="13"/>
        <color rgb="FFFF0000"/>
        <rFont val="Arial Narrow"/>
        <family val="2"/>
      </rPr>
      <t>ÍTEM</t>
    </r>
    <r>
      <rPr>
        <b/>
        <sz val="13"/>
        <rFont val="Arial Narrow"/>
        <family val="2"/>
      </rPr>
      <t xml:space="preserve"> AFECTADO
Corresponde a la agrupación de bienes de iguales o similares características, tales como: Edificios, bienes muebles, equipos eléctricos, equipos electrónicos, maquinaria, equipo, mercancías, dineros y otros bienes de la Entidad en alcance de la definición establecida en las Anexo No. 1 Condiciones Obligatorias (Mínimas Técnicas).</t>
    </r>
  </si>
  <si>
    <t>VALOR ASEGURADO O ASEGURABLE DEL ITEM AFECTADO DENTRO DEL PREDIO ASEGURADO
Corresponde al monto asegurado o asegurable de los bienes contenidos en cada predio; es decir, los bienes correspondientes a los ítems de: Edificios, bienes muebles, equipos eléctricos, equipos electrónicos, maquinaria, equipo, mercancías, dineros y otros bienes de la Entidad en alcance de la definición establecida en las Anexo No. 1 Condiciones Obligatorias (Mínimas Técnicas).</t>
  </si>
  <si>
    <t>Se aclara que en caso de siniestro por pérdida o daño, que afecte solo algunos de los items antes citados, el valor asegurado o valor asegurable considerado para la aplicación del deducible corresponderá solamente al item o ítems correspondientes a los bienes afectados.</t>
  </si>
  <si>
    <t>TABLA DE CALIFICACIÓN</t>
  </si>
  <si>
    <t>Para efectos de la evaluación, se tendrán los siguientes ítems y puntajes:</t>
  </si>
  <si>
    <t>TOTAL PUNTOS</t>
  </si>
  <si>
    <t xml:space="preserve">NOTA: Para efectos de la evaluación y en aquellas tablas en los cuales se tengan rangos, en caso que el oferente indique  "SE OTORGA" ó "SI" u otra expresión que implica que si esta otorgando el deducible, la Entidad  entenderá que estos deducibles fueron ofrecidos con el valor del MÍNIMO RANGO y por lo tanto se asignará el puntaje respectivo de este rango  y la aseguradora en caso de ser adjudicada su propuesta, expedirá la póliza con las condiciones mínimas de ese criterio en particular. </t>
  </si>
  <si>
    <t xml:space="preserve">1-  BÁSICO DE INCENDIO Y ANEXOS DAÑOS BÁSICO DE INCENDIO Y EXPLOSIÓN: Dos (2) puntos  </t>
  </si>
  <si>
    <t>RANGO DEL DEDUCIBLES PORCENTUAL</t>
  </si>
  <si>
    <r>
      <t>PUNTAJE</t>
    </r>
    <r>
      <rPr>
        <b/>
        <u/>
        <sz val="12"/>
        <color rgb="FFFF0000"/>
        <rFont val="Arial Narrow"/>
        <family val="2"/>
      </rPr>
      <t xml:space="preserve"> SOBRE EL VALOR DE LA PERDIDA</t>
    </r>
  </si>
  <si>
    <t>DEDUCIBLE OFERTADO</t>
  </si>
  <si>
    <t>PUNTOS OBTENIDOS</t>
  </si>
  <si>
    <t>Sin deducible</t>
  </si>
  <si>
    <t>1.75 Puntos</t>
  </si>
  <si>
    <t>Superior a 0% y hasta 5%</t>
  </si>
  <si>
    <t>1,20 Puntos</t>
  </si>
  <si>
    <t>Superior a 5% y hasta 10%</t>
  </si>
  <si>
    <t>0.80 Puntos</t>
  </si>
  <si>
    <t>Superior a 10% y hasta 15%</t>
  </si>
  <si>
    <t>0.50 Puntos</t>
  </si>
  <si>
    <t>Superior a 15% y hasta 20%</t>
  </si>
  <si>
    <t>0.10 Puntos</t>
  </si>
  <si>
    <t>Superior a 20%</t>
  </si>
  <si>
    <t>SE RECHAZA LA OFERTA</t>
  </si>
  <si>
    <t xml:space="preserve">RANGO DEL DEDUCIBLES MÍNIMOS </t>
  </si>
  <si>
    <r>
      <t xml:space="preserve">PUNTAJE </t>
    </r>
    <r>
      <rPr>
        <b/>
        <u/>
        <sz val="12"/>
        <color rgb="FFFF0000"/>
        <rFont val="Arial Narrow"/>
        <family val="2"/>
      </rPr>
      <t>SOBRE EL VALOR DE LA PERDIDA</t>
    </r>
  </si>
  <si>
    <t>Sin Mínimo</t>
  </si>
  <si>
    <t>0.25 Puntos</t>
  </si>
  <si>
    <t>Superior a USD 0 y hasta USD 4.500</t>
  </si>
  <si>
    <t>0.22 Puntos</t>
  </si>
  <si>
    <t>Superior a USD 4.500 y hasta USD 6.500</t>
  </si>
  <si>
    <t>0.17 Puntos</t>
  </si>
  <si>
    <t>Superior a USD 6.500 y hasta USD 15.000</t>
  </si>
  <si>
    <t>0.13 Puntos</t>
  </si>
  <si>
    <t>Superior a USD 15.000 y hasta USD 25.000</t>
  </si>
  <si>
    <t>0.09 Puntos</t>
  </si>
  <si>
    <t>Superior a USD 25.000 y hasta USD 40.000</t>
  </si>
  <si>
    <t>0.04 Puntos</t>
  </si>
  <si>
    <t xml:space="preserve">Superior a  USD 40.000 </t>
  </si>
  <si>
    <t xml:space="preserve">2-  DEMAS EVENTOS: Dos (2) puntos     </t>
  </si>
  <si>
    <t>Superior a 0% y hasta 4%</t>
  </si>
  <si>
    <t>Superior a 4% y hasta 8%</t>
  </si>
  <si>
    <t>0.60 Puntos</t>
  </si>
  <si>
    <t>Superior a 8% y hasta 10%</t>
  </si>
  <si>
    <t>Superior a 10%</t>
  </si>
  <si>
    <t>Superior a USD 15.000 y hasta USD 18.000</t>
  </si>
  <si>
    <t>Superior a USD 18.000 y hasta USD 20.000</t>
  </si>
  <si>
    <t xml:space="preserve">Superior a  USD 20.000 </t>
  </si>
  <si>
    <t xml:space="preserve">3- ACTOS MAL INTENCIONADOS DE TERCEROS ASONADA, MOTÍN, CONMOCIÓN CIVIL O POPULAR Y HUELGA (INCLUIDO TERRORISMO Y SABOTAJE):  Dos (2) puntos     </t>
  </si>
  <si>
    <r>
      <t>PUNTAJE</t>
    </r>
    <r>
      <rPr>
        <b/>
        <u/>
        <sz val="12"/>
        <color rgb="FFFF0000"/>
        <rFont val="Arial Narrow"/>
        <family val="2"/>
      </rPr>
      <t xml:space="preserve"> SOBRE EL VALOR INDEMNIZABLE</t>
    </r>
  </si>
  <si>
    <r>
      <t xml:space="preserve">PUNTAJE </t>
    </r>
    <r>
      <rPr>
        <b/>
        <u/>
        <sz val="12"/>
        <color rgb="FFFF0000"/>
        <rFont val="Arial Narrow"/>
        <family val="2"/>
      </rPr>
      <t>SOBRE EL VALOR INDEMNIZABLE</t>
    </r>
  </si>
  <si>
    <t>Superior a USD 0 y hasta USD 1.000</t>
  </si>
  <si>
    <t>Superior a USD 1.000 y hasta USD 1.800</t>
  </si>
  <si>
    <t>Superior a USD 1.800 y hasta USD 2.500</t>
  </si>
  <si>
    <t>Superior a USD 2.500 y hasta USD 3.400</t>
  </si>
  <si>
    <t>Superior a USD 3.400 y hasta USD 5.000</t>
  </si>
  <si>
    <t xml:space="preserve">Superior a  USD 5.000 </t>
  </si>
  <si>
    <t xml:space="preserve">4-  TERREMOTO, TEMBLOR Y/O ERUPCIÓN VOLCÁNICA: Dos (2) puntos     </t>
  </si>
  <si>
    <t>Superior a 0,0% y hasta 1.0%</t>
  </si>
  <si>
    <t>1.40 Puntos</t>
  </si>
  <si>
    <t>Superior a 1.0% y hasta 1.5%</t>
  </si>
  <si>
    <t>1,00 Puntos</t>
  </si>
  <si>
    <t>Superior a 1.5% y hasta 2.0%</t>
  </si>
  <si>
    <t>Superior a 2.5% y hasta 3.0%</t>
  </si>
  <si>
    <t>0.20 Puntos</t>
  </si>
  <si>
    <t xml:space="preserve">Superior a 3,0% </t>
  </si>
  <si>
    <t>0.05 Puntos</t>
  </si>
  <si>
    <r>
      <t>PUNTAJE SOBRE</t>
    </r>
    <r>
      <rPr>
        <b/>
        <sz val="12"/>
        <color rgb="FFC00000"/>
        <rFont val="Arial Narrow"/>
        <family val="2"/>
      </rPr>
      <t xml:space="preserve"> </t>
    </r>
    <r>
      <rPr>
        <b/>
        <u/>
        <sz val="12"/>
        <color rgb="FFFF0000"/>
        <rFont val="Arial Narrow"/>
        <family val="2"/>
      </rPr>
      <t>VALOR ASEGURADO</t>
    </r>
    <r>
      <rPr>
        <b/>
        <sz val="12"/>
        <color rgb="FFFF0000"/>
        <rFont val="Arial Narrow"/>
        <family val="2"/>
      </rPr>
      <t xml:space="preserve"> del ítem afectado dentro del predio asegurado</t>
    </r>
  </si>
  <si>
    <t>1.30 Puntos</t>
  </si>
  <si>
    <t>0.70 Puntos</t>
  </si>
  <si>
    <t>0.30 Puntos</t>
  </si>
  <si>
    <t>0.18 Puntos</t>
  </si>
  <si>
    <t>0.14 Puntos</t>
  </si>
  <si>
    <t>0,05 Puntos</t>
  </si>
  <si>
    <t>0,02 Puntos</t>
  </si>
  <si>
    <r>
      <t xml:space="preserve">PUNTAJE SOBRE </t>
    </r>
    <r>
      <rPr>
        <b/>
        <u/>
        <sz val="12"/>
        <color rgb="FFFF0000"/>
        <rFont val="Arial Narrow"/>
        <family val="2"/>
      </rPr>
      <t>VALOR ASEGURABLE</t>
    </r>
    <r>
      <rPr>
        <b/>
        <sz val="12"/>
        <color rgb="FFFF0000"/>
        <rFont val="Arial Narrow"/>
        <family val="2"/>
      </rPr>
      <t xml:space="preserve"> del ítem afectado dentro del predio asegurado</t>
    </r>
  </si>
  <si>
    <t>0.90 Puntos</t>
  </si>
  <si>
    <t>0,00 Puntos</t>
  </si>
  <si>
    <t>0.15 Puntos</t>
  </si>
  <si>
    <t>0.12 Puntos</t>
  </si>
  <si>
    <t>0.08 Puntos</t>
  </si>
  <si>
    <t>0,03 Puntos</t>
  </si>
  <si>
    <t xml:space="preserve">5- SUSTRACCIÓN CON VIOLENCIA: Dos (2) puntos  </t>
  </si>
  <si>
    <t>1,75 Puntos</t>
  </si>
  <si>
    <t>Superior a 0,0% y hasta 1,0%</t>
  </si>
  <si>
    <t>1,70 Puntos</t>
  </si>
  <si>
    <t>Superior a 1,0% y hasta 3,0%</t>
  </si>
  <si>
    <t>1,50 Puntos</t>
  </si>
  <si>
    <t>Superior a 3,0% y hasta 4,0%</t>
  </si>
  <si>
    <t>Superior a 4.0% y hasta 5,0%</t>
  </si>
  <si>
    <t>0,50 Puntos</t>
  </si>
  <si>
    <t xml:space="preserve">Superior a 5,0% </t>
  </si>
  <si>
    <t>Superior a USD 2.500 y hasta USD 3.000</t>
  </si>
  <si>
    <t>Superior a  USD 3.000</t>
  </si>
  <si>
    <t xml:space="preserve">6- EQUIPO ELÉCTRICO Y ELECTRÓNICO EQUIPOS MÓVILES Y PORTÁTILES: Dos (2) puntos   </t>
  </si>
  <si>
    <t>Superior a .0% y hasta 5,0%</t>
  </si>
  <si>
    <t>RANGO DEL DEDUCIBLES MÍNIMOS</t>
  </si>
  <si>
    <t>0,25 Puntos</t>
  </si>
  <si>
    <t>0,20 Puntos</t>
  </si>
  <si>
    <t>0,10 Puntos</t>
  </si>
  <si>
    <t>Superior a  USD 2.500</t>
  </si>
  <si>
    <t xml:space="preserve">7- EQUIPO ELÉCTRICO Y ELECTRÓNICO INCLUIDO HURTO CALIFICADO: Dos (2) puntos   </t>
  </si>
  <si>
    <t xml:space="preserve">8- LUCRO CESANTE. UTILIDAD BRUTA INCENDIO Y EXPLOSIÓN:  Dos (2) puntos </t>
  </si>
  <si>
    <t>Sin deducible (0 dias de UBA )</t>
  </si>
  <si>
    <t>Superior a 0 días de UBA  y hasta 5 días de UBA</t>
  </si>
  <si>
    <t>1,40 Puntos</t>
  </si>
  <si>
    <t>Superior a 5 días de UBA y hasta 10 días de UBA</t>
  </si>
  <si>
    <t>Superior a 10 días de UBA  y hasta 13 días de UBA</t>
  </si>
  <si>
    <t xml:space="preserve">Superior a 13 de UBA días  y hasta 15 de UBA días </t>
  </si>
  <si>
    <t>Superior a 15 días de UBA</t>
  </si>
  <si>
    <t xml:space="preserve">9- LUCRO CESANTE UTILIDAD BRUTA BÁSICO DE INCENDIO Y ANEXOS Y ROTURA DE MAQUINARIA LUCRO CESANTE UTILIDAD BRUTA ROTURA DE MAQUINARIA: Cuatro (4) puntos </t>
  </si>
  <si>
    <t>Sin deducible (0 dias de UBA)</t>
  </si>
  <si>
    <t>3.50 Puntos</t>
  </si>
  <si>
    <t>2.80 Puntos</t>
  </si>
  <si>
    <t>Superior a 5 días de UBA  y hasta 10 días de UBA</t>
  </si>
  <si>
    <t>2,00 Puntos</t>
  </si>
  <si>
    <t>Superior a 10 días de UBA y hasta 13 días de UBA</t>
  </si>
  <si>
    <t>1.20 Puntos</t>
  </si>
  <si>
    <t>Superior a 13 días de UBA  y hasta 15 días de UBA</t>
  </si>
  <si>
    <t>0,40 Puntos</t>
  </si>
  <si>
    <t>0.44 Puntos</t>
  </si>
  <si>
    <t>0.34 Puntos</t>
  </si>
  <si>
    <t>0.26 Puntos</t>
  </si>
  <si>
    <t>VERSIÓN: MAYO 2024</t>
  </si>
  <si>
    <t>2. PÓLIZA DE SEGURO DE TODO RIESGO EQUIPO Y MAQUINARÍA</t>
  </si>
  <si>
    <t xml:space="preserve">DEDUCIBLES ACTUALES  Y MÁXIMOS ACEPTABLES: </t>
  </si>
  <si>
    <t>Actualmente la EMPRESA DE LICORES DE CUNDINAMARCA, tiene únicamente los siguientes deducibles aplicables:</t>
  </si>
  <si>
    <t>TERREMOTO, TEMBLOR, ERUPCION VOLCANICA:</t>
  </si>
  <si>
    <r>
      <rPr>
        <b/>
        <u/>
        <sz val="13"/>
        <color theme="3"/>
        <rFont val="Arial Narrow"/>
        <family val="2"/>
      </rPr>
      <t>1.99 % DEL VALOR DE LA PERDIDA SIN MINIMO</t>
    </r>
    <r>
      <rPr>
        <b/>
        <sz val="13"/>
        <color theme="3"/>
        <rFont val="Arial Narrow"/>
        <family val="2"/>
      </rPr>
      <t xml:space="preserve">
</t>
    </r>
  </si>
  <si>
    <t xml:space="preserve">DEMÁS EVENTOS Y/O AMPAROS </t>
  </si>
  <si>
    <t>SIN DEDUCIBLE</t>
  </si>
  <si>
    <t>ÍTEM AFECTADO
Corresponde a la agrupación de bienes de iguales o similares características, tales como: Edificios, bienes muebles, equipos eléctricos, equipos electrónicos, maquinaria, equipo, mercancías, dineros y otros bienes de la Entidad en alcance de la definición establecida en las Anexo No. 1 Condiciones Obligatorias (Mínimas Técnicas).</t>
  </si>
  <si>
    <t>TERREMOTO, TEMBLOR Y/O ERUPCIÓN VOLCÁNICA:</t>
  </si>
  <si>
    <t>1-  TERREMOTO, TEMBLOR Y/O ERUPCIÓN VOLCÁNICA: Diez  (20) puntos</t>
  </si>
  <si>
    <t>20,00 Puntos</t>
  </si>
  <si>
    <t>Superior a 0,0% y hasta 0.50%</t>
  </si>
  <si>
    <t>16.00 Puntos</t>
  </si>
  <si>
    <t>Superior a 0,50% y hasta 1.00%</t>
  </si>
  <si>
    <t>12.00 Puntos</t>
  </si>
  <si>
    <t>Superior a 1.00% y hasta 1.50%</t>
  </si>
  <si>
    <t>8.00 Puntos</t>
  </si>
  <si>
    <t>Superior a 1.50% y hasta 1.80%</t>
  </si>
  <si>
    <t>3.00 Puntos</t>
  </si>
  <si>
    <t>Superior a 1.80% y hasta 1.99%</t>
  </si>
  <si>
    <t>0.00 Puntos</t>
  </si>
  <si>
    <t xml:space="preserve">Superior a 1.99% </t>
  </si>
  <si>
    <t>NO SE OTORGA</t>
  </si>
  <si>
    <t>Se otorga hasta el 20%</t>
  </si>
  <si>
    <t>Se otorga hasta USD 40.000</t>
  </si>
  <si>
    <t>Se otorga hasta el 10%</t>
  </si>
  <si>
    <t>Se otorga hasta USD 20.000</t>
  </si>
  <si>
    <t>Se otorga hasta USD 5.000</t>
  </si>
  <si>
    <t>Se otorga hasta 3%</t>
  </si>
  <si>
    <t>Se  otorga hasta 5%</t>
  </si>
  <si>
    <t>Se otorga hssta $3.000</t>
  </si>
  <si>
    <t>Se otorga hasta 5%</t>
  </si>
  <si>
    <t>Se otorga hasta USD 2.500</t>
  </si>
  <si>
    <t>Se otorga hasta 15 de UBA dias</t>
  </si>
  <si>
    <t>Se otorga hasta el 1.99%</t>
  </si>
  <si>
    <t>RECOMENDACIÓN DE ADJUDICACIÓN</t>
  </si>
  <si>
    <t>De acuerdo con las facultades atribuidas al Comité Asesor y Evaluador y tras la verificación de los requisitos mínimos habilitantes, la evaluación de los aspectos técnicos y económicos, y en cumplimiento del cronograma señalado para el proceso de INVITACIÓN ABIERTA No. 008 DE 2024, cuyo objeto es: “SELECCIONAR LA(S) ASEGURADORA(S) CON LA(S) QUE SE CONTRATARÁN LAS PÓLIZAS REQUERIDAS PARA UNA ADECUADA PROTECCIÓN DE LOS INTERESES PATRIMONIALES, DE SUS BIENES Y LOS DE TERCEROS QUE SE ENCUENTREN BAJO CUIDADO, CONTROL Y CUSTODIA DE LA EMPRESA DE LICORES DE CUNDINAMARCA Y CUALQUIER OTRA PÓLIZA DE SEGUROS QUE REQUIERA LA ENTIDAD EN EL DESARROLLO DE SU ACTIVIDAD”, este Comité concluye que:
Para el GRUPO UNO la propuesta presentada por la sociedad comercial UNIÓN TEMPORAL MAPFRE SEGUROS GENERALES DE COLOMBIA S.A. – SEGUROS GENERALES SURAMERICANA S.A - LA PREVISORA S A COMPAÑIA DE SEGUROS – ASEGURADORA SOLIDARIA DE COLOMBIA ENTIDAD COOPERATIVA - AXA COLPATRIA SEGUROS S.A., cumple con las exigencias jurídicas, financieras y económicas exigidas y cumple con los criterios de evaluación técnicos y económicos exigidos en el presente proceso, siendo la única propuesta, la cual obtuvo un puntaje de (73.44/100).
Teniendo en cuenta lo señalado anteriormente, los integrantes del Comité Asesor y Evaluador recomiendan al Ordenador del Gasto la adjudicación del proceso de INVITACIÓN ABIERTA No. 008 DE 2024, a la sociedad comercial UNIÓN TEMPORAL MAPFRE SEGUROS GENERALES DE COLOMBIA S.A. – SEGUROS GENERALES SURAMERICANA S.A - LA PREVISORA S A COMPAÑIA DE SEGUROS – ASEGURADORA SOLIDARIA DE COLOMBIA ENTIDAD COOPERATIVA - AXA COLPATRIA SEGUROS S.A., representada legalmente por el señor LUIS DAVID ARCILA HOYOS identificado con la cédula de ciudadanía No. 71.779.447 de Medellín, según consta en documento de UNIÓN TEMPORAL MAPFRE SEGUROS GENERALES DE COLOMBIA S.A. – SEGUROS GENERALES SURAMERICANA S.A - LA PREVISORA S A COMPAÑIA DE SEGUROS – ASEGURADORA SOLIDARIA DE COLOMBIA ENTIDAD COOPERATIVA - AXA COLPATRIA SEGUROS S.A., suscrito por LUIS DAVID ARCILA HOYOS identificado con la cédula de ciudadanía No. 71.779.447 de Medellín, representante legal de MAPFRE SEGUROS GENERALES DE COLOMBIA S.A., CLEYA JOHANNA MARTINEZ CANTI identificada con la cédula de ciudadanía No. 52.898.473 de Bogotá,  representante legal apoderada de SEGUROS GENERALES SURAMERICANA S.A., JACINTO ALIRIO SALAMANCA BONILLA identificado con la cédula de ciudadanía No. 80.352.186 de Madrid Cundinamarca, representante legal de LA PREVISORA S.A. COMPAÑÍA DE SEGUROS, CLAUDIA PATRICIA PALACIO ARANGO identificada con la cédula de ciudadanía No. 42.897.931 de Envigado, representante Legal de ASEGURADORA SOLIDARIA DE COLOMBIA E.C. y LEIDY YULIEDT ORJUELA VILLEGAS, identificada con la cédula de ciudadanía No. 53.092.855 de Bogotá
representante Legal apoderada de AXA COLPATRIA SEGUROS S.A., y quienes presentaron oferta económica por valor de NOVECIENTOS NOVENTA Y SIETE MILLONES DOSCIENTOS SESENTA Y OCHO MIL DOSCIENTOS CINCUENTA Y DOS PESOS ($ 997.268.252), valor que incluye IVA, el valor fijo, impuestos distritales y todos los costos directos e indirectos a que haya lugar, con una vigencia de 304 días, contados a partir de las 00:00 horas del 09 de julio de 2024 y hasta 00:00 horas del 09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</si>
</sst>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2" formatCode="0.000%"/>
    <numFmt numFmtId="183" formatCode="&quot;$&quot;\ #,##0_);[Red]\(&quot;$&quot;\ #,##0\)"/>
    <numFmt numFmtId="184" formatCode="&quot;$&quot;#,##0.00;[Red]\-&quot;$&quot;#,##0.00"/>
    <numFmt numFmtId="185" formatCode="_-* #,##0.00\ &quot;€&quot;_-;\-* #,##0.00\ &quot;€&quot;_-;_-* &quot;-&quot;??\ &quot;€&quot;_-;_-@_-"/>
    <numFmt numFmtId="186" formatCode="_-* #,##0\ _€_-;\-* #,##0\ _€_-;_-* &quot;-&quot;\ _€_-;_-@_-"/>
    <numFmt numFmtId="187" formatCode="[$$-240A]\ #,##0"/>
    <numFmt numFmtId="188" formatCode="0.0000"/>
    <numFmt numFmtId="189" formatCode="_-[$€-2]* #,##0.00_-;\-[$€-2]* #,##0.00_-;_-[$€-2]* &quot;-&quot;??_-"/>
    <numFmt numFmtId="190" formatCode="_-[$€-2]* #,##0.00_-;\-[$€-2]* #,##0.00_-;_-[$€-2]* \-??_-"/>
    <numFmt numFmtId="191" formatCode="_ * #,##0.00_ ;_ * \-#,##0.00_ ;_ * \-??_ ;_ @_ "/>
    <numFmt numFmtId="192" formatCode="_ &quot;$ &quot;* #,##0.00_ ;_ &quot;$ &quot;* \-#,##0.00_ ;_ &quot;$ &quot;* \-??_ ;_ @_ "/>
    <numFmt numFmtId="193" formatCode="0.000"/>
  </numFmts>
  <fonts count="101"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1"/>
      <color theme="0"/>
      <name val="Calibri"/>
      <family val="2"/>
      <scheme val="minor"/>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b/>
      <sz val="14"/>
      <color rgb="FFFF0000"/>
      <name val="Arial Narrow"/>
      <family val="2"/>
    </font>
    <font>
      <b/>
      <sz val="12"/>
      <color rgb="FFFF0000"/>
      <name val="Arial Narrow"/>
      <family val="2"/>
    </font>
    <font>
      <sz val="10"/>
      <color rgb="FF000000"/>
      <name val="Times New Roman"/>
      <family val="1"/>
    </font>
    <font>
      <sz val="10"/>
      <color rgb="FF000000"/>
      <name val="Arial"/>
      <family val="2"/>
    </font>
    <font>
      <b/>
      <sz val="16"/>
      <color theme="4"/>
      <name val="Arial Narrow"/>
      <family val="2"/>
    </font>
    <font>
      <b/>
      <sz val="16"/>
      <color rgb="FFC00000"/>
      <name val="Arial Narrow"/>
      <family val="2"/>
    </font>
    <font>
      <sz val="11"/>
      <name val="Verdana"/>
      <family val="2"/>
    </font>
    <font>
      <b/>
      <sz val="11"/>
      <color indexed="12"/>
      <name val="Verdana"/>
      <family val="2"/>
    </font>
    <font>
      <b/>
      <sz val="11"/>
      <color indexed="12"/>
      <name val="Arial Narrow"/>
      <family val="2"/>
    </font>
    <font>
      <b/>
      <sz val="11"/>
      <color theme="8"/>
      <name val="Arial Narrow"/>
      <family val="2"/>
    </font>
    <font>
      <b/>
      <sz val="11"/>
      <color rgb="FF0070C0"/>
      <name val="Arial Narrow"/>
      <family val="2"/>
    </font>
    <font>
      <b/>
      <u/>
      <sz val="11"/>
      <name val="Arial Narrow"/>
      <family val="2"/>
    </font>
    <font>
      <b/>
      <sz val="11"/>
      <color rgb="FFFF0000"/>
      <name val="Arial Narrow"/>
      <family val="2"/>
    </font>
    <font>
      <b/>
      <sz val="11"/>
      <color theme="3"/>
      <name val="Arial Narrow"/>
      <family val="2"/>
    </font>
    <font>
      <sz val="11"/>
      <color rgb="FF0070C0"/>
      <name val="Arial Narrow"/>
      <family val="2"/>
    </font>
    <font>
      <b/>
      <sz val="11"/>
      <color rgb="FF7030A0"/>
      <name val="Arial Narrow"/>
      <family val="2"/>
    </font>
    <font>
      <i/>
      <sz val="11"/>
      <name val="Arial Narrow"/>
      <family val="2"/>
    </font>
    <font>
      <i/>
      <sz val="11"/>
      <name val="Comic Sans MS"/>
      <family val="4"/>
    </font>
    <font>
      <b/>
      <sz val="18"/>
      <color theme="4"/>
      <name val="Arial Narrow"/>
      <family val="2"/>
    </font>
    <font>
      <b/>
      <sz val="14"/>
      <color rgb="FFC00000"/>
      <name val="Arial Narrow"/>
      <family val="2"/>
    </font>
    <font>
      <sz val="13"/>
      <name val="Verdana"/>
      <family val="2"/>
    </font>
    <font>
      <b/>
      <sz val="13"/>
      <name val="Arial Narrow"/>
      <family val="2"/>
    </font>
    <font>
      <b/>
      <sz val="13"/>
      <color theme="0"/>
      <name val="Arial Narrow"/>
      <family val="2"/>
    </font>
    <font>
      <b/>
      <sz val="13"/>
      <color rgb="FF0070C0"/>
      <name val="Arial Narrow"/>
      <family val="2"/>
    </font>
    <font>
      <b/>
      <sz val="13"/>
      <color rgb="FFFF0000"/>
      <name val="Arial Narrow"/>
      <family val="2"/>
    </font>
    <font>
      <b/>
      <u/>
      <sz val="13"/>
      <name val="Arial Narrow"/>
      <family val="2"/>
    </font>
    <font>
      <b/>
      <sz val="13"/>
      <color theme="3"/>
      <name val="Arial Narrow"/>
      <family val="2"/>
    </font>
    <font>
      <b/>
      <sz val="13"/>
      <color indexed="12"/>
      <name val="Arial Narrow"/>
      <family val="2"/>
    </font>
    <font>
      <sz val="13"/>
      <color rgb="FF0070C0"/>
      <name val="Arial Narrow"/>
      <family val="2"/>
    </font>
    <font>
      <i/>
      <sz val="10"/>
      <name val="Arial Narrow"/>
      <family val="2"/>
    </font>
    <font>
      <i/>
      <sz val="10"/>
      <name val="Comic Sans MS"/>
      <family val="4"/>
    </font>
    <font>
      <i/>
      <sz val="9"/>
      <name val="Arial Narrow"/>
      <family val="2"/>
    </font>
    <font>
      <sz val="12"/>
      <name val="Arial"/>
      <family val="2"/>
    </font>
    <font>
      <b/>
      <u/>
      <sz val="13"/>
      <color rgb="FF0070C0"/>
      <name val="Arial Narrow"/>
      <family val="2"/>
    </font>
    <font>
      <b/>
      <sz val="13"/>
      <color rgb="FF7030A0"/>
      <name val="Arial Narrow"/>
      <family val="2"/>
    </font>
    <font>
      <b/>
      <sz val="13"/>
      <color indexed="12"/>
      <name val="Verdana"/>
      <family val="2"/>
    </font>
    <font>
      <b/>
      <sz val="13"/>
      <color rgb="FF002060"/>
      <name val="Arial Narrow"/>
      <family val="2"/>
    </font>
    <font>
      <b/>
      <u/>
      <sz val="13"/>
      <color rgb="FFFF0000"/>
      <name val="Arial Narrow"/>
      <family val="2"/>
    </font>
    <font>
      <b/>
      <sz val="18"/>
      <color rgb="FF92D050"/>
      <name val="Arial Narrow"/>
      <family val="2"/>
    </font>
    <font>
      <b/>
      <sz val="14"/>
      <color rgb="FF0070C0"/>
      <name val="Arial Narrow"/>
      <family val="2"/>
    </font>
    <font>
      <b/>
      <u/>
      <sz val="14"/>
      <color rgb="FFC00000"/>
      <name val="Arial Narrow"/>
      <family val="2"/>
    </font>
    <font>
      <b/>
      <sz val="13"/>
      <color theme="8"/>
      <name val="Arial Narrow"/>
      <family val="2"/>
    </font>
    <font>
      <b/>
      <u/>
      <sz val="12"/>
      <color rgb="FFFF0000"/>
      <name val="Arial Narrow"/>
      <family val="2"/>
    </font>
    <font>
      <sz val="13"/>
      <color rgb="FFFF0000"/>
      <name val="Arial Narrow"/>
      <family val="2"/>
    </font>
    <font>
      <b/>
      <sz val="12"/>
      <color rgb="FFC00000"/>
      <name val="Arial Narrow"/>
      <family val="2"/>
    </font>
    <font>
      <b/>
      <u/>
      <sz val="13"/>
      <color theme="3"/>
      <name val="Arial Narrow"/>
      <family val="2"/>
    </font>
  </fonts>
  <fills count="4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
      <patternFill patternType="solid">
        <fgColor theme="8"/>
      </patternFill>
    </fill>
    <fill>
      <patternFill patternType="solid">
        <fgColor theme="0" tint="-4.9989318521683403E-2"/>
        <bgColor indexed="64"/>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
      <patternFill patternType="solid">
        <fgColor theme="5"/>
        <bgColor indexed="64"/>
      </patternFill>
    </fill>
    <fill>
      <patternFill patternType="solid">
        <fgColor theme="5" tint="0.59999389629810485"/>
        <bgColor indexed="64"/>
      </patternFill>
    </fill>
    <fill>
      <patternFill patternType="solid">
        <fgColor rgb="FFFDFED6"/>
        <bgColor indexed="64"/>
      </patternFill>
    </fill>
  </fills>
  <borders count="1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style="thin">
        <color auto="1"/>
      </left>
      <right style="thin">
        <color auto="1"/>
      </right>
      <top style="thin">
        <color auto="1"/>
      </top>
      <bottom/>
      <diagonal/>
    </border>
    <border>
      <left/>
      <right/>
      <top/>
      <bottom style="medium">
        <color auto="1"/>
      </bottom>
      <diagonal/>
    </border>
    <border>
      <left style="thin">
        <color indexed="64"/>
      </left>
      <right/>
      <top/>
      <bottom style="medium">
        <color indexed="64"/>
      </bottom>
      <diagonal/>
    </border>
    <border>
      <left style="thin">
        <color auto="1"/>
      </left>
      <right style="medium">
        <color indexed="64"/>
      </right>
      <top style="thin">
        <color auto="1"/>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auto="1"/>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bottom style="thin">
        <color auto="1"/>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diagonal/>
    </border>
    <border>
      <left/>
      <right style="thin">
        <color indexed="64"/>
      </right>
      <top style="thin">
        <color indexed="64"/>
      </top>
      <bottom style="medium">
        <color auto="1"/>
      </bottom>
      <diagonal/>
    </border>
    <border>
      <left style="medium">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indexed="64"/>
      </left>
      <right style="medium">
        <color indexed="64"/>
      </right>
      <top style="thin">
        <color indexed="64"/>
      </top>
      <bottom/>
      <diagonal/>
    </border>
  </borders>
  <cellStyleXfs count="2393">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13" borderId="39" applyNumberFormat="0" applyAlignment="0" applyProtection="0"/>
    <xf numFmtId="0" fontId="23" fillId="13" borderId="39" applyNumberFormat="0" applyAlignment="0" applyProtection="0"/>
    <xf numFmtId="0" fontId="23" fillId="13" borderId="39" applyNumberFormat="0" applyAlignment="0" applyProtection="0"/>
    <xf numFmtId="0" fontId="23" fillId="13" borderId="39" applyNumberFormat="0" applyAlignment="0" applyProtection="0"/>
    <xf numFmtId="0" fontId="24" fillId="22" borderId="40" applyNumberFormat="0" applyAlignment="0" applyProtection="0"/>
    <xf numFmtId="0" fontId="24" fillId="22" borderId="40" applyNumberFormat="0" applyAlignment="0" applyProtection="0"/>
    <xf numFmtId="0" fontId="24" fillId="22" borderId="40" applyNumberFormat="0" applyAlignment="0" applyProtection="0"/>
    <xf numFmtId="0" fontId="24" fillId="22" borderId="40" applyNumberFormat="0" applyAlignment="0" applyProtection="0"/>
    <xf numFmtId="0" fontId="25" fillId="0" borderId="41" applyNumberFormat="0" applyFill="0" applyAlignment="0" applyProtection="0"/>
    <xf numFmtId="0" fontId="25" fillId="0" borderId="41" applyNumberFormat="0" applyFill="0" applyAlignment="0" applyProtection="0"/>
    <xf numFmtId="0" fontId="25" fillId="0" borderId="41" applyNumberFormat="0" applyFill="0" applyAlignment="0" applyProtection="0"/>
    <xf numFmtId="0" fontId="25" fillId="0" borderId="41"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7" fillId="12" borderId="39" applyNumberFormat="0" applyAlignment="0" applyProtection="0"/>
    <xf numFmtId="0" fontId="27" fillId="12" borderId="39" applyNumberFormat="0" applyAlignment="0" applyProtection="0"/>
    <xf numFmtId="0" fontId="27" fillId="12" borderId="39" applyNumberFormat="0" applyAlignment="0" applyProtection="0"/>
    <xf numFmtId="0" fontId="27" fillId="12" borderId="39"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8" borderId="42" applyNumberFormat="0" applyFont="0" applyAlignment="0" applyProtection="0"/>
    <xf numFmtId="0" fontId="3" fillId="28" borderId="42" applyNumberFormat="0" applyFont="0" applyAlignment="0" applyProtection="0"/>
    <xf numFmtId="0" fontId="3" fillId="28" borderId="42" applyNumberFormat="0" applyFont="0" applyAlignment="0" applyProtection="0"/>
    <xf numFmtId="0" fontId="3" fillId="28" borderId="42"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43" applyNumberFormat="0" applyAlignment="0" applyProtection="0"/>
    <xf numFmtId="0" fontId="30" fillId="13" borderId="43" applyNumberFormat="0" applyAlignment="0" applyProtection="0"/>
    <xf numFmtId="0" fontId="30" fillId="13" borderId="43" applyNumberFormat="0" applyAlignment="0" applyProtection="0"/>
    <xf numFmtId="0" fontId="30" fillId="13" borderId="43"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5" fillId="0" borderId="45" applyNumberFormat="0" applyFill="0" applyAlignment="0" applyProtection="0"/>
    <xf numFmtId="0" fontId="35" fillId="0" borderId="45" applyNumberFormat="0" applyFill="0" applyAlignment="0" applyProtection="0"/>
    <xf numFmtId="0" fontId="35" fillId="0" borderId="45" applyNumberFormat="0" applyFill="0" applyAlignment="0" applyProtection="0"/>
    <xf numFmtId="0" fontId="35" fillId="0" borderId="45" applyNumberFormat="0" applyFill="0" applyAlignment="0" applyProtection="0"/>
    <xf numFmtId="0" fontId="26" fillId="0" borderId="46" applyNumberFormat="0" applyFill="0" applyAlignment="0" applyProtection="0"/>
    <xf numFmtId="0" fontId="26" fillId="0" borderId="46" applyNumberFormat="0" applyFill="0" applyAlignment="0" applyProtection="0"/>
    <xf numFmtId="0" fontId="26" fillId="0" borderId="46" applyNumberFormat="0" applyFill="0" applyAlignment="0" applyProtection="0"/>
    <xf numFmtId="0" fontId="26" fillId="0" borderId="46"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7" applyNumberFormat="0" applyFill="0" applyAlignment="0" applyProtection="0"/>
    <xf numFmtId="0" fontId="20" fillId="0" borderId="47" applyNumberFormat="0" applyFill="0" applyAlignment="0" applyProtection="0"/>
    <xf numFmtId="0" fontId="20" fillId="0" borderId="47" applyNumberFormat="0" applyFill="0" applyAlignment="0" applyProtection="0"/>
    <xf numFmtId="0" fontId="20" fillId="0" borderId="47"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9"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49" fillId="31" borderId="0" applyNumberFormat="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5"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3" fillId="13" borderId="85" applyNumberFormat="0" applyAlignment="0" applyProtection="0"/>
    <xf numFmtId="0" fontId="23" fillId="13" borderId="85" applyNumberFormat="0" applyAlignment="0" applyProtection="0"/>
    <xf numFmtId="0" fontId="23" fillId="13" borderId="85" applyNumberFormat="0" applyAlignment="0" applyProtection="0"/>
    <xf numFmtId="0" fontId="23" fillId="13" borderId="85" applyNumberFormat="0" applyAlignment="0" applyProtection="0"/>
    <xf numFmtId="0" fontId="23" fillId="13" borderId="85" applyNumberFormat="0" applyAlignment="0" applyProtection="0"/>
    <xf numFmtId="0" fontId="21" fillId="1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8" fillId="8" borderId="0" applyNumberFormat="0" applyBorder="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23" fillId="13" borderId="74" applyNumberFormat="0" applyAlignment="0" applyProtection="0"/>
    <xf numFmtId="0" fontId="3" fillId="28" borderId="90" applyNumberFormat="0" applyFont="0" applyAlignment="0" applyProtection="0"/>
    <xf numFmtId="0" fontId="3" fillId="28" borderId="90" applyNumberFormat="0" applyFont="0" applyAlignment="0" applyProtection="0"/>
    <xf numFmtId="0" fontId="3" fillId="28" borderId="90" applyNumberFormat="0" applyFont="0" applyAlignment="0" applyProtection="0"/>
    <xf numFmtId="0" fontId="3" fillId="28" borderId="90" applyNumberFormat="0" applyFont="0" applyAlignment="0" applyProtection="0"/>
    <xf numFmtId="0" fontId="30" fillId="13" borderId="91" applyNumberFormat="0" applyAlignment="0" applyProtection="0"/>
    <xf numFmtId="0" fontId="30" fillId="13" borderId="91" applyNumberFormat="0" applyAlignment="0" applyProtection="0"/>
    <xf numFmtId="0" fontId="30" fillId="13" borderId="91" applyNumberFormat="0" applyAlignment="0" applyProtection="0"/>
    <xf numFmtId="0" fontId="30" fillId="13" borderId="91" applyNumberFormat="0" applyAlignment="0" applyProtection="0"/>
    <xf numFmtId="0" fontId="30" fillId="13" borderId="91" applyNumberFormat="0" applyAlignment="0" applyProtection="0"/>
    <xf numFmtId="0" fontId="27" fillId="12" borderId="74" applyNumberFormat="0" applyAlignment="0" applyProtection="0"/>
    <xf numFmtId="0" fontId="27" fillId="12" borderId="74" applyNumberFormat="0" applyAlignment="0" applyProtection="0"/>
    <xf numFmtId="0" fontId="27" fillId="12" borderId="74" applyNumberFormat="0" applyAlignment="0" applyProtection="0"/>
    <xf numFmtId="0" fontId="27" fillId="12" borderId="74" applyNumberFormat="0" applyAlignment="0" applyProtection="0"/>
    <xf numFmtId="187"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90" fontId="3" fillId="0" borderId="0" applyFill="0" applyBorder="0" applyAlignment="0" applyProtection="0"/>
    <xf numFmtId="175"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0" fontId="32" fillId="0" borderId="0" applyNumberFormat="0" applyFill="0" applyBorder="0" applyAlignment="0" applyProtection="0"/>
    <xf numFmtId="0" fontId="34" fillId="0" borderId="44" applyNumberFormat="0" applyFill="0" applyAlignment="0" applyProtection="0"/>
    <xf numFmtId="0" fontId="35" fillId="0" borderId="45" applyNumberFormat="0" applyFill="0" applyAlignment="0" applyProtection="0"/>
    <xf numFmtId="0" fontId="26" fillId="0" borderId="46"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6"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6"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4" fontId="3" fillId="0" borderId="0" applyFont="0" applyFill="0" applyBorder="0" applyAlignment="0" applyProtection="0"/>
    <xf numFmtId="186"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64" fontId="53"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1" fillId="0" borderId="0" applyFont="0" applyFill="0" applyBorder="0" applyAlignment="0" applyProtection="0"/>
    <xf numFmtId="174"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92"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9" fontId="19"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89" fontId="19" fillId="0" borderId="0" applyFont="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5"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5" fontId="3" fillId="0" borderId="0" applyFont="0" applyFill="0" applyBorder="0" applyAlignment="0" applyProtection="0"/>
    <xf numFmtId="192"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92"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3"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92" applyNumberFormat="0" applyFill="0" applyAlignment="0" applyProtection="0"/>
    <xf numFmtId="165" fontId="53"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92" applyNumberFormat="0" applyFill="0" applyAlignment="0" applyProtection="0"/>
    <xf numFmtId="183"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1" fillId="0" borderId="0"/>
    <xf numFmtId="0" fontId="1" fillId="0" borderId="0"/>
    <xf numFmtId="0" fontId="3" fillId="0" borderId="0"/>
    <xf numFmtId="0" fontId="3" fillId="0" borderId="0"/>
    <xf numFmtId="0" fontId="3" fillId="0" borderId="0"/>
    <xf numFmtId="187"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7"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7" fontId="1" fillId="0" borderId="0"/>
    <xf numFmtId="0" fontId="3" fillId="0" borderId="0" applyNumberFormat="0" applyFill="0" applyBorder="0" applyAlignment="0" applyProtection="0"/>
    <xf numFmtId="0" fontId="53" fillId="0" borderId="0"/>
    <xf numFmtId="0" fontId="3" fillId="0" borderId="0"/>
    <xf numFmtId="0" fontId="3" fillId="0" borderId="0"/>
    <xf numFmtId="0" fontId="54" fillId="0" borderId="0"/>
    <xf numFmtId="187" fontId="54" fillId="0" borderId="0"/>
    <xf numFmtId="0" fontId="3" fillId="0" borderId="0"/>
    <xf numFmtId="0" fontId="53" fillId="0" borderId="0"/>
    <xf numFmtId="0" fontId="3" fillId="0" borderId="0"/>
    <xf numFmtId="187" fontId="3" fillId="0" borderId="0"/>
    <xf numFmtId="0" fontId="53" fillId="0" borderId="0"/>
    <xf numFmtId="0" fontId="3" fillId="0" borderId="0"/>
    <xf numFmtId="0" fontId="3" fillId="0" borderId="0"/>
    <xf numFmtId="0" fontId="1" fillId="0" borderId="0"/>
    <xf numFmtId="0" fontId="3" fillId="0" borderId="0"/>
    <xf numFmtId="0" fontId="53" fillId="0" borderId="0"/>
    <xf numFmtId="0" fontId="3" fillId="28" borderId="75" applyNumberFormat="0" applyFont="0" applyAlignment="0" applyProtection="0"/>
    <xf numFmtId="0" fontId="3" fillId="28" borderId="75" applyNumberFormat="0" applyFont="0" applyAlignment="0" applyProtection="0"/>
    <xf numFmtId="0" fontId="3" fillId="28" borderId="75" applyNumberFormat="0" applyFont="0" applyAlignment="0" applyProtection="0"/>
    <xf numFmtId="0" fontId="3" fillId="28" borderId="75" applyNumberFormat="0" applyFont="0" applyAlignment="0" applyProtection="0"/>
    <xf numFmtId="0" fontId="30" fillId="13" borderId="76"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52" fillId="0" borderId="0"/>
    <xf numFmtId="0" fontId="33" fillId="0" borderId="0" applyNumberFormat="0" applyFill="0" applyBorder="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7" fillId="0" borderId="0"/>
    <xf numFmtId="0" fontId="57" fillId="0" borderId="0"/>
    <xf numFmtId="0" fontId="1" fillId="0" borderId="0"/>
    <xf numFmtId="185"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7" fontId="1" fillId="0" borderId="0"/>
    <xf numFmtId="0" fontId="1" fillId="0" borderId="0"/>
    <xf numFmtId="0" fontId="1" fillId="0" borderId="0"/>
    <xf numFmtId="0" fontId="1" fillId="0" borderId="0"/>
    <xf numFmtId="0" fontId="1" fillId="0" borderId="0"/>
    <xf numFmtId="0" fontId="58" fillId="0" borderId="0"/>
    <xf numFmtId="43" fontId="58" fillId="0" borderId="0" applyFont="0" applyFill="0" applyBorder="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30" fillId="13" borderId="76" applyNumberFormat="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20" fillId="0" borderId="77"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2" borderId="85" applyNumberFormat="0" applyAlignment="0" applyProtection="0"/>
    <xf numFmtId="0" fontId="27" fillId="12" borderId="85" applyNumberFormat="0" applyAlignment="0" applyProtection="0"/>
    <xf numFmtId="0" fontId="27" fillId="12" borderId="85" applyNumberFormat="0" applyAlignment="0" applyProtection="0"/>
    <xf numFmtId="0" fontId="27" fillId="12" borderId="85" applyNumberFormat="0" applyAlignment="0" applyProtection="0"/>
    <xf numFmtId="0" fontId="27" fillId="12" borderId="89" applyNumberFormat="0" applyAlignment="0" applyProtection="0"/>
    <xf numFmtId="0" fontId="27" fillId="12" borderId="89" applyNumberFormat="0" applyAlignment="0" applyProtection="0"/>
    <xf numFmtId="0" fontId="27" fillId="12" borderId="89" applyNumberFormat="0" applyAlignment="0" applyProtection="0"/>
    <xf numFmtId="0" fontId="23" fillId="13" borderId="89" applyNumberFormat="0" applyAlignment="0" applyProtection="0"/>
    <xf numFmtId="0" fontId="23" fillId="13" borderId="89" applyNumberFormat="0" applyAlignment="0" applyProtection="0"/>
    <xf numFmtId="0" fontId="23" fillId="13" borderId="89" applyNumberFormat="0" applyAlignment="0" applyProtection="0"/>
    <xf numFmtId="0" fontId="23" fillId="13" borderId="89" applyNumberFormat="0" applyAlignment="0" applyProtection="0"/>
    <xf numFmtId="0" fontId="23" fillId="13" borderId="89" applyNumberFormat="0" applyAlignment="0" applyProtection="0"/>
    <xf numFmtId="0" fontId="3" fillId="28" borderId="86" applyNumberFormat="0" applyFont="0" applyAlignment="0" applyProtection="0"/>
    <xf numFmtId="0" fontId="3" fillId="28" borderId="86" applyNumberFormat="0" applyFont="0" applyAlignment="0" applyProtection="0"/>
    <xf numFmtId="0" fontId="3" fillId="28" borderId="86" applyNumberFormat="0" applyFont="0" applyAlignment="0" applyProtection="0"/>
    <xf numFmtId="0" fontId="3" fillId="28" borderId="86" applyNumberFormat="0" applyFont="0" applyAlignment="0" applyProtection="0"/>
    <xf numFmtId="0" fontId="30" fillId="13" borderId="87" applyNumberFormat="0" applyAlignment="0" applyProtection="0"/>
    <xf numFmtId="0" fontId="30" fillId="13" borderId="87" applyNumberFormat="0" applyAlignment="0" applyProtection="0"/>
    <xf numFmtId="0" fontId="30" fillId="13" borderId="87" applyNumberFormat="0" applyAlignment="0" applyProtection="0"/>
    <xf numFmtId="0" fontId="30" fillId="13" borderId="87" applyNumberFormat="0" applyAlignment="0" applyProtection="0"/>
    <xf numFmtId="0" fontId="30" fillId="13" borderId="87" applyNumberFormat="0" applyAlignment="0" applyProtection="0"/>
    <xf numFmtId="0" fontId="20" fillId="0" borderId="88" applyNumberFormat="0" applyFill="0" applyAlignment="0" applyProtection="0"/>
    <xf numFmtId="0" fontId="20" fillId="0" borderId="88" applyNumberFormat="0" applyFill="0" applyAlignment="0" applyProtection="0"/>
    <xf numFmtId="0" fontId="20" fillId="0" borderId="88" applyNumberFormat="0" applyFill="0" applyAlignment="0" applyProtection="0"/>
    <xf numFmtId="0" fontId="20" fillId="0" borderId="88" applyNumberFormat="0" applyFill="0" applyAlignment="0" applyProtection="0"/>
    <xf numFmtId="165" fontId="18" fillId="0" borderId="0" applyFont="0" applyFill="0" applyBorder="0" applyAlignment="0" applyProtection="0"/>
    <xf numFmtId="0" fontId="27" fillId="12" borderId="89" applyNumberFormat="0" applyAlignment="0" applyProtection="0"/>
    <xf numFmtId="0" fontId="30" fillId="13" borderId="87" applyNumberFormat="0" applyAlignment="0" applyProtection="0"/>
    <xf numFmtId="0" fontId="30" fillId="13" borderId="87" applyNumberFormat="0" applyAlignment="0" applyProtection="0"/>
    <xf numFmtId="0" fontId="30" fillId="13" borderId="87" applyNumberFormat="0" applyAlignment="0" applyProtection="0"/>
    <xf numFmtId="0" fontId="30" fillId="13" borderId="87" applyNumberFormat="0" applyAlignment="0" applyProtection="0"/>
    <xf numFmtId="0" fontId="30" fillId="13" borderId="87" applyNumberFormat="0" applyAlignment="0" applyProtection="0"/>
    <xf numFmtId="0" fontId="20" fillId="0" borderId="88" applyNumberFormat="0" applyFill="0" applyAlignment="0" applyProtection="0"/>
    <xf numFmtId="0" fontId="20" fillId="0" borderId="88" applyNumberFormat="0" applyFill="0" applyAlignment="0" applyProtection="0"/>
    <xf numFmtId="0" fontId="20" fillId="0" borderId="88" applyNumberFormat="0" applyFill="0" applyAlignment="0" applyProtection="0"/>
    <xf numFmtId="0" fontId="20" fillId="0" borderId="88" applyNumberFormat="0" applyFill="0" applyAlignment="0" applyProtection="0"/>
    <xf numFmtId="0" fontId="30" fillId="13" borderId="91" applyNumberFormat="0" applyAlignment="0" applyProtection="0"/>
    <xf numFmtId="0" fontId="30" fillId="13" borderId="91" applyNumberFormat="0" applyAlignment="0" applyProtection="0"/>
    <xf numFmtId="0" fontId="30" fillId="13" borderId="91" applyNumberFormat="0" applyAlignment="0" applyProtection="0"/>
    <xf numFmtId="0" fontId="30" fillId="13" borderId="91" applyNumberFormat="0" applyAlignment="0" applyProtection="0"/>
    <xf numFmtId="0" fontId="30" fillId="13" borderId="91" applyNumberFormat="0" applyAlignment="0" applyProtection="0"/>
    <xf numFmtId="0" fontId="20" fillId="0" borderId="92" applyNumberFormat="0" applyFill="0" applyAlignment="0" applyProtection="0"/>
    <xf numFmtId="0" fontId="20" fillId="0" borderId="92" applyNumberFormat="0" applyFill="0" applyAlignment="0" applyProtection="0"/>
    <xf numFmtId="0" fontId="20" fillId="0" borderId="92" applyNumberFormat="0" applyFill="0" applyAlignment="0" applyProtection="0"/>
    <xf numFmtId="0" fontId="20" fillId="0" borderId="92" applyNumberFormat="0" applyFill="0" applyAlignment="0" applyProtection="0"/>
  </cellStyleXfs>
  <cellXfs count="815">
    <xf numFmtId="0" fontId="0" fillId="0" borderId="0" xfId="0"/>
    <xf numFmtId="0" fontId="7" fillId="0" borderId="0" xfId="0" applyFont="1"/>
    <xf numFmtId="0" fontId="8" fillId="0" borderId="0" xfId="1" applyFont="1"/>
    <xf numFmtId="1" fontId="4" fillId="0" borderId="20" xfId="4" applyNumberFormat="1" applyFont="1" applyBorder="1" applyAlignment="1">
      <alignment horizontal="center" vertical="center"/>
    </xf>
    <xf numFmtId="1" fontId="4" fillId="0" borderId="21"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5"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3" borderId="11"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2" fontId="4" fillId="2" borderId="20" xfId="8" applyNumberFormat="1" applyFont="1" applyFill="1" applyBorder="1" applyAlignment="1" applyProtection="1">
      <alignment horizontal="center" vertical="center" wrapText="1"/>
    </xf>
    <xf numFmtId="170" fontId="4" fillId="0" borderId="20" xfId="8" quotePrefix="1" applyNumberFormat="1" applyFont="1" applyFill="1" applyBorder="1" applyAlignment="1" applyProtection="1">
      <alignment horizontal="center" vertical="center" wrapText="1"/>
    </xf>
    <xf numFmtId="0" fontId="16" fillId="0" borderId="9"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16" fillId="0" borderId="55" xfId="0" applyFont="1" applyBorder="1" applyAlignment="1">
      <alignment vertical="center" wrapText="1"/>
    </xf>
    <xf numFmtId="0" fontId="41" fillId="0" borderId="0" xfId="0" applyFont="1" applyAlignment="1">
      <alignment horizontal="center" vertical="center"/>
    </xf>
    <xf numFmtId="2" fontId="6" fillId="0" borderId="61"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20" xfId="4" quotePrefix="1" applyNumberFormat="1" applyFont="1" applyBorder="1" applyAlignment="1">
      <alignment horizontal="center" vertical="center"/>
    </xf>
    <xf numFmtId="1" fontId="5" fillId="0" borderId="21" xfId="4" quotePrefix="1" applyNumberFormat="1" applyFont="1" applyBorder="1" applyAlignment="1">
      <alignment horizontal="center" vertical="center"/>
    </xf>
    <xf numFmtId="0" fontId="10" fillId="3" borderId="14" xfId="0" applyFont="1" applyFill="1" applyBorder="1" applyAlignment="1">
      <alignment horizontal="center" vertical="center" wrapText="1"/>
    </xf>
    <xf numFmtId="2" fontId="6" fillId="0" borderId="36" xfId="0" applyNumberFormat="1" applyFont="1" applyBorder="1" applyAlignment="1">
      <alignment horizontal="center" vertical="center" wrapText="1"/>
    </xf>
    <xf numFmtId="0" fontId="9" fillId="3" borderId="48" xfId="0" applyFont="1" applyFill="1" applyBorder="1" applyAlignment="1">
      <alignment horizontal="justify" vertical="center" wrapText="1"/>
    </xf>
    <xf numFmtId="2" fontId="7" fillId="0" borderId="51" xfId="0" applyNumberFormat="1" applyFont="1" applyBorder="1" applyAlignment="1">
      <alignment horizontal="center" vertical="center" wrapText="1"/>
    </xf>
    <xf numFmtId="2" fontId="6" fillId="0" borderId="49"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43" fillId="0" borderId="0" xfId="0" applyFont="1" applyAlignment="1">
      <alignment vertical="center"/>
    </xf>
    <xf numFmtId="0" fontId="9" fillId="0" borderId="58" xfId="0" applyFont="1" applyBorder="1" applyAlignment="1">
      <alignment horizontal="center" vertical="center" wrapText="1"/>
    </xf>
    <xf numFmtId="0" fontId="10" fillId="3" borderId="13" xfId="0" applyFont="1" applyFill="1" applyBorder="1" applyAlignment="1">
      <alignment horizontal="center" vertical="center" wrapText="1"/>
    </xf>
    <xf numFmtId="0" fontId="9" fillId="3" borderId="57" xfId="0" applyFont="1" applyFill="1" applyBorder="1" applyAlignment="1">
      <alignment horizontal="justify" vertical="center" wrapText="1"/>
    </xf>
    <xf numFmtId="2" fontId="7" fillId="0" borderId="61"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170" fontId="4" fillId="0" borderId="27" xfId="8" quotePrefix="1" applyNumberFormat="1" applyFont="1" applyFill="1" applyBorder="1" applyAlignment="1" applyProtection="1">
      <alignment horizontal="center" vertical="center" wrapText="1"/>
    </xf>
    <xf numFmtId="2" fontId="6" fillId="0" borderId="27" xfId="0" applyNumberFormat="1"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6" xfId="0" applyFont="1" applyFill="1" applyBorder="1" applyAlignment="1">
      <alignment horizontal="justify" vertical="center" wrapText="1"/>
    </xf>
    <xf numFmtId="0" fontId="13" fillId="3" borderId="14" xfId="0" applyFont="1" applyFill="1" applyBorder="1" applyAlignment="1">
      <alignment horizontal="center" vertical="center"/>
    </xf>
    <xf numFmtId="0" fontId="47" fillId="0" borderId="0" xfId="3" applyFont="1" applyAlignment="1">
      <alignment vertical="center"/>
    </xf>
    <xf numFmtId="0" fontId="12" fillId="3" borderId="21" xfId="1" applyFont="1" applyFill="1" applyBorder="1" applyAlignment="1">
      <alignment horizontal="center" vertical="center" wrapText="1"/>
    </xf>
    <xf numFmtId="171" fontId="12" fillId="3" borderId="18" xfId="12" applyNumberFormat="1" applyFont="1" applyFill="1" applyBorder="1" applyAlignment="1">
      <alignment horizontal="center" vertical="center" wrapText="1"/>
    </xf>
    <xf numFmtId="1" fontId="12" fillId="3" borderId="14" xfId="12" applyNumberFormat="1" applyFont="1" applyFill="1" applyBorder="1" applyAlignment="1">
      <alignment horizontal="center" vertical="center" wrapText="1"/>
    </xf>
    <xf numFmtId="0" fontId="12" fillId="3" borderId="14" xfId="0" applyFont="1" applyFill="1" applyBorder="1" applyAlignment="1">
      <alignment horizontal="center" vertical="center" wrapText="1"/>
    </xf>
    <xf numFmtId="171" fontId="13" fillId="3" borderId="4" xfId="12" applyNumberFormat="1" applyFont="1" applyFill="1" applyBorder="1" applyAlignment="1">
      <alignment vertical="center"/>
    </xf>
    <xf numFmtId="171" fontId="13" fillId="3" borderId="14" xfId="12" applyNumberFormat="1" applyFont="1" applyFill="1" applyBorder="1" applyAlignment="1">
      <alignment vertical="center"/>
    </xf>
    <xf numFmtId="0" fontId="13" fillId="3" borderId="30" xfId="0" applyFont="1" applyFill="1" applyBorder="1" applyAlignment="1">
      <alignment horizontal="center" vertical="center" wrapText="1"/>
    </xf>
    <xf numFmtId="168" fontId="12" fillId="3" borderId="8" xfId="8" applyNumberFormat="1" applyFont="1" applyFill="1" applyBorder="1" applyAlignment="1" applyProtection="1">
      <alignment horizontal="center" vertical="center" wrapText="1"/>
    </xf>
    <xf numFmtId="0" fontId="13" fillId="3" borderId="7" xfId="0" applyFont="1" applyFill="1" applyBorder="1" applyAlignment="1">
      <alignment horizontal="center" vertical="center" wrapText="1"/>
    </xf>
    <xf numFmtId="168" fontId="2" fillId="6" borderId="22"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wrapText="1"/>
    </xf>
    <xf numFmtId="168" fontId="2" fillId="6" borderId="34"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textRotation="90" wrapText="1"/>
    </xf>
    <xf numFmtId="168" fontId="2" fillId="6" borderId="35" xfId="8" applyNumberFormat="1" applyFont="1" applyFill="1" applyBorder="1" applyAlignment="1" applyProtection="1">
      <alignment horizontal="center" vertical="center" wrapText="1"/>
    </xf>
    <xf numFmtId="168" fontId="2" fillId="6" borderId="2" xfId="8" applyNumberFormat="1" applyFont="1" applyFill="1" applyBorder="1" applyAlignment="1" applyProtection="1">
      <alignment horizontal="center" vertical="center" wrapText="1"/>
    </xf>
    <xf numFmtId="0" fontId="12" fillId="6" borderId="10" xfId="3" applyFont="1" applyFill="1" applyBorder="1" applyAlignment="1">
      <alignment vertical="center" wrapText="1"/>
    </xf>
    <xf numFmtId="0" fontId="7" fillId="2" borderId="14" xfId="0" applyFont="1" applyFill="1" applyBorder="1"/>
    <xf numFmtId="0" fontId="46" fillId="30" borderId="10" xfId="0" applyFont="1" applyFill="1" applyBorder="1" applyAlignment="1">
      <alignment horizontal="center" vertical="center" wrapText="1"/>
    </xf>
    <xf numFmtId="0" fontId="46" fillId="3" borderId="18" xfId="0" applyFont="1" applyFill="1" applyBorder="1" applyAlignment="1">
      <alignment horizontal="center" vertical="center" wrapText="1"/>
    </xf>
    <xf numFmtId="171" fontId="4" fillId="30" borderId="51" xfId="12" applyNumberFormat="1" applyFont="1" applyFill="1" applyBorder="1" applyAlignment="1">
      <alignment horizontal="center" vertical="center" wrapText="1"/>
    </xf>
    <xf numFmtId="171" fontId="4" fillId="30" borderId="49" xfId="12" applyNumberFormat="1" applyFont="1" applyFill="1" applyBorder="1" applyAlignment="1">
      <alignment horizontal="center" vertical="center" wrapText="1"/>
    </xf>
    <xf numFmtId="169" fontId="12" fillId="30" borderId="14" xfId="3" applyNumberFormat="1" applyFont="1" applyFill="1" applyBorder="1" applyAlignment="1">
      <alignment horizontal="center" vertical="center"/>
    </xf>
    <xf numFmtId="0" fontId="13" fillId="2" borderId="0" xfId="0" applyFont="1" applyFill="1" applyAlignment="1">
      <alignment vertical="center"/>
    </xf>
    <xf numFmtId="0" fontId="9" fillId="3" borderId="26" xfId="0" applyFont="1" applyFill="1" applyBorder="1" applyAlignment="1">
      <alignment horizontal="justify" vertical="center" wrapText="1"/>
    </xf>
    <xf numFmtId="0" fontId="13" fillId="30" borderId="14" xfId="0" applyFont="1" applyFill="1" applyBorder="1" applyAlignment="1">
      <alignment horizontal="center" vertical="center"/>
    </xf>
    <xf numFmtId="2" fontId="13" fillId="30" borderId="6" xfId="0" applyNumberFormat="1" applyFont="1" applyFill="1" applyBorder="1" applyAlignment="1">
      <alignment horizontal="center" vertical="center"/>
    </xf>
    <xf numFmtId="0" fontId="10" fillId="30" borderId="30" xfId="0" applyFont="1" applyFill="1" applyBorder="1" applyAlignment="1">
      <alignment horizontal="center" vertical="center" wrapText="1"/>
    </xf>
    <xf numFmtId="0" fontId="10" fillId="30" borderId="14" xfId="0" applyFont="1" applyFill="1" applyBorder="1" applyAlignment="1">
      <alignment horizontal="center" vertical="center" wrapText="1"/>
    </xf>
    <xf numFmtId="1" fontId="12" fillId="30" borderId="14" xfId="0" applyNumberFormat="1" applyFont="1" applyFill="1" applyBorder="1" applyAlignment="1">
      <alignment horizontal="center" vertical="center" wrapText="1"/>
    </xf>
    <xf numFmtId="171" fontId="13" fillId="30" borderId="6" xfId="12" applyNumberFormat="1" applyFont="1" applyFill="1" applyBorder="1" applyAlignment="1">
      <alignment horizontal="center" vertical="center"/>
    </xf>
    <xf numFmtId="2" fontId="16" fillId="2" borderId="25" xfId="12" applyNumberFormat="1" applyFont="1" applyFill="1" applyBorder="1" applyAlignment="1">
      <alignment horizontal="center" vertical="center" wrapText="1"/>
    </xf>
    <xf numFmtId="0" fontId="10" fillId="30" borderId="22" xfId="0" applyFont="1" applyFill="1" applyBorder="1" applyAlignment="1">
      <alignment horizontal="center" vertical="center" wrapText="1"/>
    </xf>
    <xf numFmtId="0" fontId="10" fillId="30" borderId="13" xfId="0" applyFont="1" applyFill="1" applyBorder="1" applyAlignment="1">
      <alignment horizontal="center" vertical="center" wrapText="1"/>
    </xf>
    <xf numFmtId="0" fontId="13" fillId="30" borderId="18" xfId="0" applyFont="1" applyFill="1" applyBorder="1" applyAlignment="1">
      <alignment horizontal="center" vertical="center"/>
    </xf>
    <xf numFmtId="2" fontId="13" fillId="30" borderId="16" xfId="0" applyNumberFormat="1" applyFont="1" applyFill="1" applyBorder="1" applyAlignment="1">
      <alignment horizontal="center" vertical="center"/>
    </xf>
    <xf numFmtId="2" fontId="6" fillId="0" borderId="20" xfId="0" applyNumberFormat="1" applyFont="1" applyBorder="1" applyAlignment="1">
      <alignment horizontal="center" vertical="center" wrapText="1"/>
    </xf>
    <xf numFmtId="0" fontId="9" fillId="3" borderId="29" xfId="0" applyFont="1" applyFill="1" applyBorder="1" applyAlignment="1">
      <alignment horizontal="justify" vertical="center" wrapText="1"/>
    </xf>
    <xf numFmtId="2" fontId="6" fillId="0" borderId="66" xfId="0" applyNumberFormat="1" applyFont="1" applyBorder="1" applyAlignment="1">
      <alignment horizontal="center" vertical="center" wrapText="1"/>
    </xf>
    <xf numFmtId="2" fontId="6" fillId="0" borderId="67"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30" borderId="23" xfId="0" applyNumberFormat="1" applyFont="1" applyFill="1" applyBorder="1" applyAlignment="1">
      <alignment horizontal="center" vertical="center" wrapText="1"/>
    </xf>
    <xf numFmtId="2" fontId="11" fillId="30" borderId="14" xfId="0" applyNumberFormat="1" applyFont="1" applyFill="1" applyBorder="1" applyAlignment="1">
      <alignment horizontal="center" vertical="center"/>
    </xf>
    <xf numFmtId="43" fontId="13" fillId="30" borderId="23" xfId="3" applyNumberFormat="1" applyFont="1" applyFill="1" applyBorder="1" applyAlignment="1">
      <alignment horizontal="center" vertical="center" wrapText="1"/>
    </xf>
    <xf numFmtId="171" fontId="4" fillId="4" borderId="55" xfId="12" applyNumberFormat="1" applyFont="1" applyFill="1" applyBorder="1" applyAlignment="1">
      <alignment vertical="center" wrapText="1"/>
    </xf>
    <xf numFmtId="171" fontId="4" fillId="5" borderId="56" xfId="12" applyNumberFormat="1" applyFont="1" applyFill="1" applyBorder="1" applyAlignment="1">
      <alignment horizontal="right" vertical="center" wrapText="1"/>
    </xf>
    <xf numFmtId="171" fontId="2" fillId="3" borderId="29" xfId="12" applyNumberFormat="1" applyFont="1" applyFill="1" applyBorder="1" applyAlignment="1">
      <alignment horizontal="center" vertical="center" wrapText="1"/>
    </xf>
    <xf numFmtId="171" fontId="2" fillId="3" borderId="66" xfId="12" applyNumberFormat="1" applyFont="1" applyFill="1" applyBorder="1" applyAlignment="1">
      <alignment horizontal="center" vertical="center" wrapText="1"/>
    </xf>
    <xf numFmtId="171" fontId="2" fillId="3" borderId="67" xfId="12" applyNumberFormat="1" applyFont="1" applyFill="1" applyBorder="1" applyAlignment="1">
      <alignment horizontal="center" vertical="center" wrapText="1"/>
    </xf>
    <xf numFmtId="171" fontId="2" fillId="30" borderId="30" xfId="12" applyNumberFormat="1" applyFont="1" applyFill="1" applyBorder="1" applyAlignment="1">
      <alignment vertical="center"/>
    </xf>
    <xf numFmtId="171" fontId="2" fillId="30" borderId="31" xfId="12" applyNumberFormat="1" applyFont="1" applyFill="1" applyBorder="1" applyAlignment="1">
      <alignment vertical="center"/>
    </xf>
    <xf numFmtId="171" fontId="2" fillId="30" borderId="32" xfId="12" applyNumberFormat="1" applyFont="1" applyFill="1" applyBorder="1" applyAlignment="1">
      <alignment vertical="center"/>
    </xf>
    <xf numFmtId="171" fontId="8" fillId="5" borderId="50" xfId="12" applyNumberFormat="1" applyFont="1" applyFill="1" applyBorder="1" applyAlignment="1">
      <alignment vertical="center"/>
    </xf>
    <xf numFmtId="171" fontId="4" fillId="5" borderId="62" xfId="12" applyNumberFormat="1" applyFont="1" applyFill="1" applyBorder="1" applyAlignment="1">
      <alignment horizontal="center" vertical="center" wrapText="1"/>
    </xf>
    <xf numFmtId="171" fontId="4" fillId="5" borderId="71" xfId="12" applyNumberFormat="1" applyFont="1" applyFill="1" applyBorder="1" applyAlignment="1">
      <alignment horizontal="right" vertical="center"/>
    </xf>
    <xf numFmtId="171" fontId="4" fillId="30" borderId="53" xfId="12" applyNumberFormat="1" applyFont="1" applyFill="1" applyBorder="1" applyAlignment="1">
      <alignment horizontal="right" vertical="center"/>
    </xf>
    <xf numFmtId="171" fontId="4" fillId="5" borderId="65" xfId="12" applyNumberFormat="1" applyFont="1" applyFill="1" applyBorder="1" applyAlignment="1">
      <alignment horizontal="center" vertical="center" wrapText="1"/>
    </xf>
    <xf numFmtId="171" fontId="4" fillId="5" borderId="50" xfId="12" applyNumberFormat="1" applyFont="1" applyFill="1" applyBorder="1" applyAlignment="1">
      <alignment horizontal="center" vertical="center" wrapText="1"/>
    </xf>
    <xf numFmtId="0" fontId="10" fillId="30" borderId="61" xfId="3" applyFont="1" applyFill="1" applyBorder="1" applyAlignment="1">
      <alignment horizontal="center" vertical="center"/>
    </xf>
    <xf numFmtId="0" fontId="10" fillId="3" borderId="59" xfId="3" applyFont="1" applyFill="1" applyBorder="1" applyAlignment="1">
      <alignment horizontal="center" vertical="center"/>
    </xf>
    <xf numFmtId="0" fontId="13" fillId="3" borderId="10" xfId="3" applyFont="1" applyFill="1" applyBorder="1" applyAlignment="1">
      <alignment horizontal="center" vertical="center" wrapText="1"/>
    </xf>
    <xf numFmtId="10" fontId="13" fillId="3" borderId="18" xfId="2" applyNumberFormat="1" applyFont="1" applyFill="1" applyBorder="1" applyAlignment="1">
      <alignment horizontal="center" vertical="center"/>
    </xf>
    <xf numFmtId="171" fontId="7" fillId="2" borderId="51" xfId="12" applyNumberFormat="1" applyFont="1" applyFill="1" applyBorder="1" applyAlignment="1">
      <alignment horizontal="center" vertical="center"/>
    </xf>
    <xf numFmtId="0" fontId="4" fillId="0" borderId="26" xfId="0" applyFont="1" applyBorder="1" applyAlignment="1">
      <alignment vertical="center" wrapText="1"/>
    </xf>
    <xf numFmtId="171" fontId="7" fillId="2" borderId="20" xfId="12" applyNumberFormat="1" applyFont="1" applyFill="1" applyBorder="1" applyAlignment="1">
      <alignment horizontal="center" vertical="center"/>
    </xf>
    <xf numFmtId="0" fontId="4" fillId="0" borderId="48" xfId="0" applyFont="1" applyBorder="1" applyAlignment="1">
      <alignment vertical="center" wrapText="1"/>
    </xf>
    <xf numFmtId="10" fontId="7" fillId="3" borderId="54" xfId="380" applyNumberFormat="1" applyFont="1" applyFill="1" applyBorder="1" applyAlignment="1">
      <alignment horizontal="center" vertical="center"/>
    </xf>
    <xf numFmtId="0" fontId="4" fillId="5" borderId="57" xfId="0" applyFont="1" applyFill="1" applyBorder="1" applyAlignment="1">
      <alignment horizontal="right" vertical="center" wrapText="1"/>
    </xf>
    <xf numFmtId="171" fontId="7" fillId="5" borderId="50" xfId="12" applyNumberFormat="1" applyFont="1" applyFill="1" applyBorder="1" applyAlignment="1">
      <alignment horizontal="center" vertical="center"/>
    </xf>
    <xf numFmtId="182" fontId="7" fillId="3" borderId="49" xfId="380" applyNumberFormat="1" applyFont="1" applyFill="1" applyBorder="1" applyAlignment="1">
      <alignment horizontal="center" vertical="center"/>
    </xf>
    <xf numFmtId="182" fontId="7" fillId="3" borderId="27" xfId="380" applyNumberFormat="1" applyFont="1" applyFill="1" applyBorder="1" applyAlignment="1">
      <alignment horizontal="center" vertical="center"/>
    </xf>
    <xf numFmtId="182" fontId="4" fillId="2" borderId="20" xfId="380" applyNumberFormat="1" applyFont="1" applyFill="1" applyBorder="1" applyAlignment="1" applyProtection="1">
      <alignment horizontal="center" vertical="center" wrapText="1"/>
    </xf>
    <xf numFmtId="0" fontId="4" fillId="6" borderId="23" xfId="0" applyFont="1" applyFill="1" applyBorder="1" applyAlignment="1">
      <alignment vertical="center" wrapText="1"/>
    </xf>
    <xf numFmtId="0" fontId="4" fillId="6" borderId="72" xfId="0" applyFont="1" applyFill="1" applyBorder="1" applyAlignment="1">
      <alignment vertical="center" wrapText="1"/>
    </xf>
    <xf numFmtId="2" fontId="4" fillId="2" borderId="51" xfId="8" applyNumberFormat="1" applyFont="1" applyFill="1" applyBorder="1" applyAlignment="1" applyProtection="1">
      <alignment horizontal="center" vertical="center" wrapText="1"/>
    </xf>
    <xf numFmtId="170" fontId="4" fillId="0" borderId="51" xfId="8" quotePrefix="1" applyNumberFormat="1" applyFont="1" applyFill="1" applyBorder="1" applyAlignment="1" applyProtection="1">
      <alignment horizontal="center" vertical="center" wrapText="1"/>
    </xf>
    <xf numFmtId="182" fontId="4" fillId="2" borderId="51" xfId="380" applyNumberFormat="1" applyFont="1" applyFill="1" applyBorder="1" applyAlignment="1" applyProtection="1">
      <alignment horizontal="center" vertical="center" wrapText="1"/>
    </xf>
    <xf numFmtId="2" fontId="4" fillId="2" borderId="26" xfId="8" applyNumberFormat="1" applyFont="1" applyFill="1" applyBorder="1" applyAlignment="1" applyProtection="1">
      <alignment horizontal="center" vertical="center" wrapText="1"/>
    </xf>
    <xf numFmtId="2" fontId="4" fillId="2" borderId="48" xfId="8" applyNumberFormat="1" applyFont="1" applyFill="1" applyBorder="1" applyAlignment="1" applyProtection="1">
      <alignment horizontal="center" vertical="center" wrapText="1"/>
    </xf>
    <xf numFmtId="170" fontId="4" fillId="0" borderId="49" xfId="8" quotePrefix="1" applyNumberFormat="1" applyFont="1" applyFill="1" applyBorder="1" applyAlignment="1" applyProtection="1">
      <alignment horizontal="center" vertical="center" wrapText="1"/>
    </xf>
    <xf numFmtId="0" fontId="4" fillId="5" borderId="19" xfId="0" applyFont="1" applyFill="1" applyBorder="1" applyAlignment="1">
      <alignment horizontal="right" vertical="center" wrapText="1"/>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7" xfId="0" applyNumberFormat="1" applyFont="1" applyBorder="1" applyAlignment="1">
      <alignment horizontal="center" vertical="center" wrapText="1"/>
    </xf>
    <xf numFmtId="2" fontId="7" fillId="0" borderId="49" xfId="0" applyNumberFormat="1" applyFont="1" applyBorder="1" applyAlignment="1">
      <alignment horizontal="center" vertical="center" wrapText="1"/>
    </xf>
    <xf numFmtId="2" fontId="7" fillId="0" borderId="54"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2" fillId="30" borderId="18" xfId="12" applyNumberFormat="1" applyFont="1" applyFill="1" applyBorder="1" applyAlignment="1">
      <alignment horizontal="center" vertical="center"/>
    </xf>
    <xf numFmtId="171" fontId="13" fillId="30" borderId="18" xfId="12" applyNumberFormat="1" applyFont="1" applyFill="1" applyBorder="1" applyAlignment="1">
      <alignment vertical="center"/>
    </xf>
    <xf numFmtId="171" fontId="13" fillId="3" borderId="15" xfId="12" applyNumberFormat="1" applyFont="1" applyFill="1" applyBorder="1" applyAlignment="1">
      <alignment vertical="center"/>
    </xf>
    <xf numFmtId="0" fontId="47" fillId="0" borderId="0" xfId="0" applyFont="1" applyAlignment="1">
      <alignment vertical="center" wrapText="1"/>
    </xf>
    <xf numFmtId="0" fontId="71" fillId="2" borderId="0" xfId="0" applyFont="1" applyFill="1" applyAlignment="1">
      <alignment horizontal="right" vertical="center" wrapText="1"/>
    </xf>
    <xf numFmtId="43" fontId="4" fillId="0" borderId="0" xfId="412" applyFont="1" applyFill="1" applyAlignment="1">
      <alignment horizontal="center" vertical="center" wrapText="1"/>
    </xf>
    <xf numFmtId="0" fontId="71" fillId="2" borderId="0" xfId="0" applyFont="1" applyFill="1" applyAlignment="1">
      <alignment horizontal="left" vertical="center" wrapText="1"/>
    </xf>
    <xf numFmtId="2" fontId="68" fillId="5" borderId="14" xfId="412" applyNumberFormat="1" applyFont="1" applyFill="1" applyBorder="1" applyAlignment="1">
      <alignment horizontal="center" vertical="center" wrapText="1"/>
    </xf>
    <xf numFmtId="43" fontId="5" fillId="0" borderId="10" xfId="412" applyFont="1" applyFill="1" applyBorder="1" applyAlignment="1">
      <alignment horizontal="center" vertical="center" wrapText="1"/>
    </xf>
    <xf numFmtId="2" fontId="68" fillId="5" borderId="18" xfId="412" applyNumberFormat="1" applyFont="1" applyFill="1" applyBorder="1" applyAlignment="1">
      <alignment horizontal="center" vertical="center" wrapText="1"/>
    </xf>
    <xf numFmtId="0" fontId="5" fillId="0" borderId="14" xfId="0" applyFont="1" applyBorder="1" applyAlignment="1">
      <alignment horizontal="center" vertical="center" wrapText="1"/>
    </xf>
    <xf numFmtId="0" fontId="4" fillId="0" borderId="0" xfId="0" applyFont="1" applyAlignment="1">
      <alignment horizontal="center" vertical="center" wrapText="1"/>
    </xf>
    <xf numFmtId="2" fontId="5" fillId="0" borderId="54" xfId="412" applyNumberFormat="1" applyFont="1" applyFill="1" applyBorder="1" applyAlignment="1">
      <alignment horizontal="center" vertical="center" wrapText="1"/>
    </xf>
    <xf numFmtId="44" fontId="0" fillId="0" borderId="0" xfId="311" applyFont="1"/>
    <xf numFmtId="2" fontId="5" fillId="0" borderId="95" xfId="412" applyNumberFormat="1" applyFont="1" applyFill="1" applyBorder="1" applyAlignment="1">
      <alignment horizontal="center" vertical="center" wrapText="1"/>
    </xf>
    <xf numFmtId="0" fontId="5" fillId="0" borderId="27" xfId="0" applyFont="1" applyBorder="1" applyAlignment="1">
      <alignment horizontal="center" vertical="center" wrapText="1"/>
    </xf>
    <xf numFmtId="0" fontId="63" fillId="35" borderId="0" xfId="0" applyFont="1" applyFill="1" applyAlignment="1">
      <alignment vertical="center" wrapText="1"/>
    </xf>
    <xf numFmtId="43" fontId="5" fillId="36" borderId="4" xfId="412" applyFont="1" applyFill="1" applyBorder="1" applyAlignment="1">
      <alignment horizontal="center" vertical="center" wrapText="1"/>
    </xf>
    <xf numFmtId="0" fontId="5" fillId="36" borderId="13" xfId="0" applyFont="1" applyFill="1" applyBorder="1" applyAlignment="1">
      <alignment horizontal="center" vertical="center" wrapText="1"/>
    </xf>
    <xf numFmtId="0" fontId="5" fillId="32" borderId="14" xfId="0" applyFont="1" applyFill="1" applyBorder="1" applyAlignment="1">
      <alignment horizontal="center" vertical="center" wrapText="1"/>
    </xf>
    <xf numFmtId="0" fontId="5" fillId="0" borderId="54" xfId="0" applyFont="1" applyBorder="1" applyAlignment="1">
      <alignment horizontal="center" vertical="center" wrapText="1"/>
    </xf>
    <xf numFmtId="0" fontId="5" fillId="0" borderId="95" xfId="0" applyFont="1" applyBorder="1" applyAlignment="1">
      <alignment horizontal="center" vertical="center" wrapText="1"/>
    </xf>
    <xf numFmtId="0" fontId="6" fillId="0" borderId="7" xfId="0" applyFont="1" applyBorder="1" applyAlignment="1">
      <alignment horizontal="right" vertical="center" wrapText="1"/>
    </xf>
    <xf numFmtId="0" fontId="5" fillId="0" borderId="98" xfId="0" applyFont="1" applyBorder="1" applyAlignment="1">
      <alignment vertical="center" wrapText="1"/>
    </xf>
    <xf numFmtId="0" fontId="5" fillId="0" borderId="0" xfId="0" applyFont="1" applyAlignment="1">
      <alignment vertical="center" wrapText="1"/>
    </xf>
    <xf numFmtId="0" fontId="5" fillId="0" borderId="36" xfId="0" applyFont="1" applyBorder="1" applyAlignment="1">
      <alignment horizontal="center" vertical="center" wrapText="1"/>
    </xf>
    <xf numFmtId="0" fontId="6" fillId="0" borderId="81" xfId="0" applyFont="1" applyBorder="1" applyAlignment="1">
      <alignment horizontal="right" vertical="center" wrapText="1"/>
    </xf>
    <xf numFmtId="0" fontId="5" fillId="0" borderId="9" xfId="0" applyFont="1" applyBorder="1" applyAlignment="1">
      <alignment vertical="center" wrapText="1"/>
    </xf>
    <xf numFmtId="0" fontId="62" fillId="35" borderId="0" xfId="0" applyFont="1" applyFill="1" applyAlignment="1">
      <alignment vertical="center" wrapText="1"/>
    </xf>
    <xf numFmtId="0" fontId="61" fillId="0" borderId="0" xfId="0" applyFont="1" applyAlignment="1">
      <alignment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69" xfId="0" applyFont="1" applyBorder="1" applyAlignment="1">
      <alignment horizontal="center" vertical="center" wrapText="1"/>
    </xf>
    <xf numFmtId="0" fontId="4" fillId="0" borderId="0" xfId="0" applyFont="1" applyAlignment="1">
      <alignment vertical="center" wrapText="1"/>
    </xf>
    <xf numFmtId="0" fontId="9" fillId="0" borderId="72" xfId="0" applyFont="1" applyBorder="1" applyAlignment="1">
      <alignment horizontal="center" vertical="center" wrapText="1"/>
    </xf>
    <xf numFmtId="0" fontId="2" fillId="30" borderId="14" xfId="3" applyFont="1" applyFill="1" applyBorder="1" applyAlignment="1">
      <alignment horizontal="center" vertical="center"/>
    </xf>
    <xf numFmtId="0" fontId="2" fillId="30" borderId="6" xfId="3" applyFont="1" applyFill="1" applyBorder="1" applyAlignment="1">
      <alignment horizontal="center" vertical="center"/>
    </xf>
    <xf numFmtId="0" fontId="2" fillId="3" borderId="14" xfId="3" applyFont="1" applyFill="1" applyBorder="1" applyAlignment="1">
      <alignment horizontal="center" vertical="center" wrapText="1"/>
    </xf>
    <xf numFmtId="0" fontId="2" fillId="3" borderId="4" xfId="3" applyFont="1" applyFill="1" applyBorder="1" applyAlignment="1">
      <alignment horizontal="center" vertical="center" wrapText="1"/>
    </xf>
    <xf numFmtId="171" fontId="4" fillId="30" borderId="36" xfId="12" applyNumberFormat="1" applyFont="1" applyFill="1" applyBorder="1" applyAlignment="1">
      <alignment horizontal="center" vertical="center" wrapText="1"/>
    </xf>
    <xf numFmtId="171" fontId="4" fillId="30" borderId="12" xfId="12" applyNumberFormat="1" applyFont="1" applyFill="1" applyBorder="1" applyAlignment="1">
      <alignment horizontal="center" vertical="center" wrapText="1"/>
    </xf>
    <xf numFmtId="171" fontId="4" fillId="30" borderId="96" xfId="12" applyNumberFormat="1" applyFont="1" applyFill="1" applyBorder="1" applyAlignment="1">
      <alignment horizontal="right" vertical="center"/>
    </xf>
    <xf numFmtId="0" fontId="12" fillId="0" borderId="0" xfId="0" applyFont="1" applyAlignment="1">
      <alignment vertical="center" wrapText="1"/>
    </xf>
    <xf numFmtId="0" fontId="10" fillId="0" borderId="20" xfId="0" applyFont="1" applyBorder="1" applyAlignment="1">
      <alignment horizontal="right" vertical="center" wrapText="1"/>
    </xf>
    <xf numFmtId="0" fontId="2" fillId="0" borderId="22" xfId="0" applyFont="1" applyBorder="1" applyAlignment="1">
      <alignment vertical="center" wrapText="1"/>
    </xf>
    <xf numFmtId="0" fontId="84" fillId="2" borderId="0" xfId="0" applyFont="1" applyFill="1" applyAlignment="1">
      <alignment horizontal="right" vertical="center" wrapText="1"/>
    </xf>
    <xf numFmtId="43" fontId="82" fillId="35" borderId="0" xfId="412" applyFont="1" applyFill="1" applyAlignment="1">
      <alignment vertical="center" wrapText="1"/>
    </xf>
    <xf numFmtId="43" fontId="76" fillId="2" borderId="4" xfId="412" applyFont="1" applyFill="1" applyBorder="1" applyAlignment="1">
      <alignment horizontal="center" vertical="center" wrapText="1"/>
    </xf>
    <xf numFmtId="2" fontId="76" fillId="0" borderId="36" xfId="412" applyNumberFormat="1" applyFont="1" applyFill="1" applyBorder="1" applyAlignment="1">
      <alignment horizontal="center" vertical="center" wrapText="1"/>
    </xf>
    <xf numFmtId="0" fontId="76" fillId="0" borderId="54" xfId="0" applyFont="1" applyBorder="1" applyAlignment="1">
      <alignment horizontal="justify" vertical="center" wrapText="1"/>
    </xf>
    <xf numFmtId="0" fontId="76" fillId="0" borderId="95" xfId="0" applyFont="1" applyBorder="1" applyAlignment="1">
      <alignment horizontal="justify" vertical="center" wrapText="1"/>
    </xf>
    <xf numFmtId="0" fontId="76" fillId="0" borderId="36" xfId="0" applyFont="1" applyBorder="1" applyAlignment="1">
      <alignment horizontal="center" vertical="center" wrapText="1"/>
    </xf>
    <xf numFmtId="0" fontId="76" fillId="0" borderId="27" xfId="0" applyFont="1" applyBorder="1" applyAlignment="1">
      <alignment horizontal="center" vertical="center" wrapText="1"/>
    </xf>
    <xf numFmtId="2" fontId="76" fillId="0" borderId="54" xfId="412" applyNumberFormat="1" applyFont="1" applyFill="1" applyBorder="1" applyAlignment="1">
      <alignment horizontal="center" vertical="center" wrapText="1"/>
    </xf>
    <xf numFmtId="2" fontId="76" fillId="0" borderId="95" xfId="412" applyNumberFormat="1" applyFont="1" applyFill="1" applyBorder="1" applyAlignment="1">
      <alignment horizontal="center" vertical="center" wrapText="1"/>
    </xf>
    <xf numFmtId="0" fontId="76" fillId="0" borderId="35" xfId="0" applyFont="1" applyBorder="1" applyAlignment="1">
      <alignment horizontal="center" vertical="center" wrapText="1"/>
    </xf>
    <xf numFmtId="0" fontId="76" fillId="0" borderId="102" xfId="0" applyFont="1" applyBorder="1" applyAlignment="1">
      <alignment horizontal="center" vertical="center" wrapText="1"/>
    </xf>
    <xf numFmtId="0" fontId="76" fillId="0" borderId="98" xfId="0" applyFont="1" applyBorder="1" applyAlignment="1">
      <alignment vertical="center" wrapText="1"/>
    </xf>
    <xf numFmtId="0" fontId="87" fillId="0" borderId="0" xfId="0" applyFont="1"/>
    <xf numFmtId="43" fontId="15" fillId="0" borderId="0" xfId="412" applyFont="1" applyFill="1" applyAlignment="1">
      <alignment horizontal="center" vertical="center" wrapText="1"/>
    </xf>
    <xf numFmtId="0" fontId="84" fillId="2" borderId="0" xfId="0" applyFont="1" applyFill="1" applyAlignment="1">
      <alignment horizontal="left" vertical="center" wrapText="1"/>
    </xf>
    <xf numFmtId="0" fontId="78" fillId="0" borderId="6" xfId="0" applyFont="1" applyBorder="1" applyAlignment="1">
      <alignment horizontal="left" vertical="center" wrapText="1"/>
    </xf>
    <xf numFmtId="2" fontId="81" fillId="5" borderId="18" xfId="412" applyNumberFormat="1" applyFont="1" applyFill="1" applyBorder="1" applyAlignment="1">
      <alignment horizontal="center" vertical="center" wrapText="1"/>
    </xf>
    <xf numFmtId="2" fontId="76" fillId="0" borderId="72" xfId="412" applyNumberFormat="1" applyFont="1" applyFill="1" applyBorder="1" applyAlignment="1">
      <alignment horizontal="center" vertical="center" wrapText="1"/>
    </xf>
    <xf numFmtId="0" fontId="76" fillId="0" borderId="23" xfId="0" applyFont="1" applyBorder="1" applyAlignment="1">
      <alignment horizontal="center" vertical="center" wrapText="1"/>
    </xf>
    <xf numFmtId="43" fontId="76" fillId="0" borderId="4" xfId="412" applyFont="1" applyFill="1" applyBorder="1" applyAlignment="1">
      <alignment horizontal="center" vertical="center" wrapText="1"/>
    </xf>
    <xf numFmtId="2" fontId="81" fillId="5" borderId="14" xfId="412" applyNumberFormat="1" applyFont="1" applyFill="1" applyBorder="1" applyAlignment="1">
      <alignment horizontal="center" vertical="center" wrapText="1"/>
    </xf>
    <xf numFmtId="0" fontId="76" fillId="0" borderId="14" xfId="0" applyFont="1" applyBorder="1" applyAlignment="1">
      <alignment horizontal="center" vertical="center" wrapText="1"/>
    </xf>
    <xf numFmtId="43" fontId="76" fillId="36" borderId="4" xfId="412" applyFont="1" applyFill="1" applyBorder="1" applyAlignment="1">
      <alignment horizontal="center" vertical="center" wrapText="1"/>
    </xf>
    <xf numFmtId="0" fontId="76" fillId="36" borderId="13" xfId="0" applyFont="1" applyFill="1" applyBorder="1" applyAlignment="1">
      <alignment horizontal="center" vertical="center" wrapText="1"/>
    </xf>
    <xf numFmtId="0" fontId="2" fillId="0" borderId="101" xfId="0" applyFont="1" applyBorder="1" applyAlignment="1">
      <alignment horizontal="center" vertical="center" wrapText="1"/>
    </xf>
    <xf numFmtId="0" fontId="2" fillId="32" borderId="14" xfId="0" applyFont="1" applyFill="1" applyBorder="1" applyAlignment="1">
      <alignment horizontal="center" vertical="center" wrapText="1"/>
    </xf>
    <xf numFmtId="0" fontId="76" fillId="0" borderId="19" xfId="0" applyFont="1" applyBorder="1" applyAlignment="1">
      <alignment vertical="center" wrapText="1"/>
    </xf>
    <xf numFmtId="0" fontId="2" fillId="0" borderId="100" xfId="0" applyFont="1" applyBorder="1" applyAlignment="1">
      <alignment horizontal="center" vertical="center" wrapText="1"/>
    </xf>
    <xf numFmtId="0" fontId="76" fillId="0" borderId="53" xfId="0" applyFont="1" applyBorder="1" applyAlignment="1">
      <alignment horizontal="right" vertical="center" wrapText="1"/>
    </xf>
    <xf numFmtId="0" fontId="76" fillId="0" borderId="72" xfId="0" applyFont="1" applyBorder="1" applyAlignment="1">
      <alignment vertical="center" wrapText="1"/>
    </xf>
    <xf numFmtId="0" fontId="2" fillId="0" borderId="81" xfId="0" applyFont="1" applyBorder="1" applyAlignment="1">
      <alignment horizontal="center" vertical="center" wrapText="1"/>
    </xf>
    <xf numFmtId="0" fontId="76" fillId="0" borderId="96" xfId="0" applyFont="1" applyBorder="1" applyAlignment="1">
      <alignment horizontal="right" vertical="center" wrapText="1"/>
    </xf>
    <xf numFmtId="0" fontId="76" fillId="0" borderId="23" xfId="0" applyFont="1" applyBorder="1" applyAlignment="1">
      <alignment vertical="center" wrapText="1"/>
    </xf>
    <xf numFmtId="0" fontId="75" fillId="0" borderId="0" xfId="0" applyFont="1" applyAlignment="1">
      <alignment vertical="center" wrapText="1"/>
    </xf>
    <xf numFmtId="0" fontId="15" fillId="0" borderId="0" xfId="0" applyFont="1" applyAlignment="1">
      <alignment vertical="center" wrapText="1"/>
    </xf>
    <xf numFmtId="0" fontId="86" fillId="2" borderId="0" xfId="0" applyFont="1" applyFill="1" applyAlignment="1">
      <alignment horizontal="right" vertical="center" wrapText="1" indent="1"/>
    </xf>
    <xf numFmtId="0" fontId="76" fillId="36" borderId="2" xfId="0" applyFont="1" applyFill="1" applyBorder="1" applyAlignment="1">
      <alignment horizontal="center" vertical="center" wrapText="1"/>
    </xf>
    <xf numFmtId="0" fontId="77" fillId="38" borderId="0" xfId="0" applyFont="1" applyFill="1" applyAlignment="1">
      <alignment vertical="center" wrapText="1"/>
    </xf>
    <xf numFmtId="0" fontId="17" fillId="0" borderId="69" xfId="0" applyFont="1" applyBorder="1" applyAlignment="1">
      <alignment vertical="center" wrapText="1"/>
    </xf>
    <xf numFmtId="43" fontId="76" fillId="0" borderId="10" xfId="412" applyFont="1" applyFill="1" applyBorder="1" applyAlignment="1">
      <alignment horizontal="center" vertical="center" wrapText="1"/>
    </xf>
    <xf numFmtId="0" fontId="76" fillId="0" borderId="100" xfId="0" applyFont="1" applyBorder="1" applyAlignment="1">
      <alignment horizontal="center" vertical="center" wrapText="1"/>
    </xf>
    <xf numFmtId="0" fontId="76" fillId="0" borderId="101" xfId="0" applyFont="1" applyBorder="1" applyAlignment="1">
      <alignment horizontal="center" vertical="center" wrapText="1"/>
    </xf>
    <xf numFmtId="2" fontId="81" fillId="2" borderId="14" xfId="412" applyNumberFormat="1" applyFont="1" applyFill="1" applyBorder="1" applyAlignment="1">
      <alignment horizontal="left" vertical="center" wrapText="1"/>
    </xf>
    <xf numFmtId="0" fontId="90" fillId="35" borderId="0" xfId="0" applyFont="1" applyFill="1" applyAlignment="1">
      <alignment vertical="center" wrapText="1"/>
    </xf>
    <xf numFmtId="0" fontId="10" fillId="0" borderId="81" xfId="0" applyFont="1" applyBorder="1" applyAlignment="1">
      <alignment horizontal="center" vertical="center" wrapText="1"/>
    </xf>
    <xf numFmtId="0" fontId="2" fillId="0" borderId="84" xfId="0" applyFont="1" applyBorder="1" applyAlignment="1">
      <alignment vertical="center" wrapText="1"/>
    </xf>
    <xf numFmtId="0" fontId="10" fillId="0" borderId="93" xfId="0" applyFont="1" applyBorder="1" applyAlignment="1">
      <alignment horizontal="right" vertical="center" wrapText="1"/>
    </xf>
    <xf numFmtId="0" fontId="10" fillId="0" borderId="100" xfId="0" applyFont="1" applyBorder="1" applyAlignment="1">
      <alignment horizontal="center" vertical="center" wrapText="1"/>
    </xf>
    <xf numFmtId="0" fontId="2" fillId="0" borderId="56" xfId="0" applyFont="1" applyBorder="1" applyAlignment="1">
      <alignment vertical="center" wrapText="1"/>
    </xf>
    <xf numFmtId="0" fontId="10" fillId="3" borderId="50" xfId="0" applyFont="1" applyFill="1" applyBorder="1" applyAlignment="1">
      <alignment horizontal="right" vertical="center" wrapText="1"/>
    </xf>
    <xf numFmtId="0" fontId="10" fillId="3" borderId="16" xfId="0" applyFont="1" applyFill="1" applyBorder="1" applyAlignment="1">
      <alignment horizontal="center" vertical="center" wrapText="1"/>
    </xf>
    <xf numFmtId="0" fontId="2" fillId="32" borderId="18" xfId="0" applyFont="1" applyFill="1" applyBorder="1" applyAlignment="1">
      <alignment horizontal="center" vertical="center" wrapText="1"/>
    </xf>
    <xf numFmtId="0" fontId="76" fillId="0" borderId="34" xfId="0" applyFont="1" applyBorder="1" applyAlignment="1">
      <alignment horizontal="center" vertical="center" wrapText="1"/>
    </xf>
    <xf numFmtId="2" fontId="76" fillId="0" borderId="52" xfId="412" applyNumberFormat="1" applyFont="1" applyFill="1" applyBorder="1" applyAlignment="1">
      <alignment horizontal="center" vertical="center" wrapText="1"/>
    </xf>
    <xf numFmtId="2" fontId="76" fillId="0" borderId="60" xfId="412" applyNumberFormat="1" applyFont="1" applyFill="1" applyBorder="1" applyAlignment="1">
      <alignment horizontal="center" vertical="center" wrapText="1"/>
    </xf>
    <xf numFmtId="0" fontId="78" fillId="0" borderId="20" xfId="0" applyFont="1" applyBorder="1" applyAlignment="1">
      <alignment horizontal="center" vertical="center" wrapText="1"/>
    </xf>
    <xf numFmtId="2" fontId="81" fillId="5" borderId="27" xfId="412" applyNumberFormat="1" applyFont="1" applyFill="1" applyBorder="1" applyAlignment="1">
      <alignment horizontal="center" vertical="center" wrapText="1"/>
    </xf>
    <xf numFmtId="43" fontId="76" fillId="0" borderId="7" xfId="412" applyFont="1" applyFill="1" applyBorder="1" applyAlignment="1">
      <alignment horizontal="center" vertical="center" wrapText="1"/>
    </xf>
    <xf numFmtId="0" fontId="76" fillId="0" borderId="93" xfId="0" applyFont="1" applyBorder="1" applyAlignment="1">
      <alignment horizontal="center" vertical="center" wrapText="1"/>
    </xf>
    <xf numFmtId="2" fontId="76" fillId="0" borderId="93" xfId="412" applyNumberFormat="1" applyFont="1" applyFill="1" applyBorder="1" applyAlignment="1">
      <alignment horizontal="center" vertical="center" wrapText="1"/>
    </xf>
    <xf numFmtId="2" fontId="76" fillId="0" borderId="50" xfId="412" applyNumberFormat="1" applyFont="1" applyFill="1" applyBorder="1" applyAlignment="1">
      <alignment horizontal="center" vertical="center" wrapText="1"/>
    </xf>
    <xf numFmtId="2" fontId="81" fillId="5" borderId="13" xfId="412" applyNumberFormat="1" applyFont="1" applyFill="1" applyBorder="1" applyAlignment="1">
      <alignment horizontal="center" vertical="center" wrapText="1"/>
    </xf>
    <xf numFmtId="0" fontId="76" fillId="0" borderId="95" xfId="0" applyFont="1" applyBorder="1" applyAlignment="1">
      <alignment horizontal="center" vertical="center" wrapText="1"/>
    </xf>
    <xf numFmtId="2" fontId="76" fillId="0" borderId="25" xfId="412" applyNumberFormat="1" applyFont="1" applyFill="1" applyBorder="1" applyAlignment="1">
      <alignment horizontal="center" vertical="center" wrapText="1"/>
    </xf>
    <xf numFmtId="0" fontId="17" fillId="0" borderId="0" xfId="0" applyFont="1" applyAlignment="1">
      <alignment vertical="center" wrapText="1"/>
    </xf>
    <xf numFmtId="0" fontId="17" fillId="0" borderId="3" xfId="0" applyFont="1" applyBorder="1" applyAlignment="1">
      <alignment vertical="center" wrapText="1"/>
    </xf>
    <xf numFmtId="0" fontId="76" fillId="32" borderId="25" xfId="0" applyFont="1" applyFill="1" applyBorder="1" applyAlignment="1">
      <alignment horizontal="center" vertical="center" wrapText="1"/>
    </xf>
    <xf numFmtId="0" fontId="15" fillId="38" borderId="0" xfId="0" applyFont="1" applyFill="1" applyAlignment="1">
      <alignment vertical="center" wrapText="1"/>
    </xf>
    <xf numFmtId="2" fontId="76" fillId="0" borderId="72" xfId="0" applyNumberFormat="1" applyFont="1" applyBorder="1" applyAlignment="1">
      <alignment horizontal="center" vertical="center" wrapText="1"/>
    </xf>
    <xf numFmtId="2" fontId="76" fillId="0" borderId="19" xfId="0" applyNumberFormat="1" applyFont="1" applyBorder="1" applyAlignment="1">
      <alignment horizontal="center" vertical="center" wrapText="1"/>
    </xf>
    <xf numFmtId="17" fontId="15" fillId="38" borderId="0" xfId="0" applyNumberFormat="1" applyFont="1" applyFill="1" applyAlignment="1">
      <alignment vertical="center" wrapText="1"/>
    </xf>
    <xf numFmtId="0" fontId="93" fillId="0" borderId="0" xfId="0" applyFont="1" applyAlignment="1">
      <alignment vertical="center" wrapText="1"/>
    </xf>
    <xf numFmtId="0" fontId="94" fillId="0" borderId="0" xfId="0" applyFont="1" applyAlignment="1">
      <alignment vertical="center" wrapText="1"/>
    </xf>
    <xf numFmtId="0" fontId="5" fillId="34" borderId="4" xfId="0" applyFont="1" applyFill="1" applyBorder="1" applyAlignment="1">
      <alignment vertical="center"/>
    </xf>
    <xf numFmtId="0" fontId="5" fillId="34" borderId="5" xfId="0" applyFont="1" applyFill="1" applyBorder="1" applyAlignment="1">
      <alignment vertical="center"/>
    </xf>
    <xf numFmtId="43" fontId="5" fillId="39" borderId="4" xfId="412" applyFont="1" applyFill="1" applyBorder="1" applyAlignment="1">
      <alignment horizontal="center" vertical="center" wrapText="1"/>
    </xf>
    <xf numFmtId="43" fontId="5" fillId="39" borderId="14" xfId="412" applyFont="1" applyFill="1" applyBorder="1" applyAlignment="1">
      <alignment horizontal="center" vertical="center" wrapText="1"/>
    </xf>
    <xf numFmtId="2" fontId="5" fillId="35" borderId="18" xfId="0" applyNumberFormat="1" applyFont="1" applyFill="1" applyBorder="1" applyAlignment="1">
      <alignment horizontal="center" vertical="center" wrapText="1"/>
    </xf>
    <xf numFmtId="2" fontId="5" fillId="39" borderId="14" xfId="0" applyNumberFormat="1" applyFont="1" applyFill="1" applyBorder="1" applyAlignment="1">
      <alignment horizontal="center" vertical="center" wrapText="1"/>
    </xf>
    <xf numFmtId="0" fontId="2" fillId="34" borderId="4" xfId="0" applyFont="1" applyFill="1" applyBorder="1" applyAlignment="1">
      <alignment vertical="center"/>
    </xf>
    <xf numFmtId="0" fontId="2" fillId="34" borderId="5" xfId="0" applyFont="1" applyFill="1" applyBorder="1" applyAlignment="1">
      <alignment vertical="center"/>
    </xf>
    <xf numFmtId="43" fontId="76" fillId="39" borderId="4" xfId="412" applyFont="1" applyFill="1" applyBorder="1" applyAlignment="1">
      <alignment horizontal="center" vertical="center" wrapText="1"/>
    </xf>
    <xf numFmtId="43" fontId="76" fillId="39" borderId="14" xfId="412" applyFont="1" applyFill="1" applyBorder="1" applyAlignment="1">
      <alignment horizontal="center" vertical="center" wrapText="1"/>
    </xf>
    <xf numFmtId="2" fontId="76" fillId="35" borderId="14" xfId="0" applyNumberFormat="1" applyFont="1" applyFill="1" applyBorder="1" applyAlignment="1">
      <alignment horizontal="center" vertical="center" wrapText="1"/>
    </xf>
    <xf numFmtId="2" fontId="76" fillId="39" borderId="14" xfId="0" applyNumberFormat="1" applyFont="1" applyFill="1" applyBorder="1" applyAlignment="1">
      <alignment horizontal="center" vertical="center" wrapText="1"/>
    </xf>
    <xf numFmtId="2" fontId="76" fillId="35" borderId="18" xfId="0" applyNumberFormat="1" applyFont="1" applyFill="1" applyBorder="1" applyAlignment="1">
      <alignment horizontal="center" vertical="center" wrapText="1"/>
    </xf>
    <xf numFmtId="2" fontId="76" fillId="35" borderId="23" xfId="0" applyNumberFormat="1" applyFont="1" applyFill="1" applyBorder="1" applyAlignment="1">
      <alignment horizontal="center" vertical="center" wrapText="1"/>
    </xf>
    <xf numFmtId="2" fontId="76" fillId="39" borderId="14" xfId="412" applyNumberFormat="1" applyFont="1" applyFill="1" applyBorder="1" applyAlignment="1">
      <alignment horizontal="center" vertical="center" wrapText="1"/>
    </xf>
    <xf numFmtId="0" fontId="76" fillId="0" borderId="56" xfId="0" applyFont="1" applyBorder="1" applyAlignment="1">
      <alignment vertical="center" wrapText="1"/>
    </xf>
    <xf numFmtId="0" fontId="76" fillId="0" borderId="54" xfId="0" applyFont="1" applyBorder="1" applyAlignment="1">
      <alignment horizontal="center" vertical="center" wrapText="1"/>
    </xf>
    <xf numFmtId="0" fontId="76" fillId="2" borderId="14" xfId="0" applyFont="1" applyFill="1" applyBorder="1" applyAlignment="1">
      <alignment horizontal="left" vertical="center" wrapText="1"/>
    </xf>
    <xf numFmtId="0" fontId="76" fillId="2" borderId="0" xfId="0" applyFont="1" applyFill="1" applyAlignment="1">
      <alignment horizontal="left" vertical="center" wrapText="1"/>
    </xf>
    <xf numFmtId="2" fontId="81" fillId="2" borderId="0" xfId="412" applyNumberFormat="1" applyFont="1" applyFill="1" applyBorder="1" applyAlignment="1">
      <alignment horizontal="left" vertical="center" wrapText="1"/>
    </xf>
    <xf numFmtId="2" fontId="76" fillId="2" borderId="0" xfId="412" applyNumberFormat="1" applyFont="1" applyFill="1" applyBorder="1" applyAlignment="1">
      <alignment horizontal="center" vertical="center" wrapText="1"/>
    </xf>
    <xf numFmtId="193" fontId="0" fillId="0" borderId="0" xfId="0" applyNumberFormat="1"/>
    <xf numFmtId="0" fontId="47" fillId="0" borderId="105" xfId="0" applyFont="1" applyBorder="1" applyAlignment="1">
      <alignment vertical="center" wrapText="1"/>
    </xf>
    <xf numFmtId="0" fontId="47" fillId="0" borderId="105" xfId="0" applyFont="1" applyBorder="1" applyAlignment="1">
      <alignment horizontal="left" vertical="center" wrapText="1"/>
    </xf>
    <xf numFmtId="0" fontId="0" fillId="0" borderId="105" xfId="0" applyBorder="1"/>
    <xf numFmtId="0" fontId="47" fillId="0" borderId="107" xfId="0" applyFont="1" applyBorder="1" applyAlignment="1">
      <alignment vertical="center" wrapText="1"/>
    </xf>
    <xf numFmtId="0" fontId="0" fillId="0" borderId="108" xfId="0" applyBorder="1"/>
    <xf numFmtId="0" fontId="15" fillId="0" borderId="107" xfId="0" applyFont="1" applyBorder="1" applyAlignment="1">
      <alignment vertical="center" wrapText="1"/>
    </xf>
    <xf numFmtId="0" fontId="75" fillId="0" borderId="107" xfId="0" applyFont="1" applyBorder="1" applyAlignment="1">
      <alignment vertical="center" wrapText="1"/>
    </xf>
    <xf numFmtId="0" fontId="76" fillId="0" borderId="14" xfId="0" applyFont="1" applyBorder="1" applyAlignment="1">
      <alignment vertical="center" wrapText="1"/>
    </xf>
    <xf numFmtId="0" fontId="76" fillId="0" borderId="14" xfId="0" applyFont="1" applyBorder="1" applyAlignment="1">
      <alignment horizontal="right" vertical="center" wrapText="1"/>
    </xf>
    <xf numFmtId="0" fontId="0" fillId="0" borderId="109" xfId="0" applyBorder="1"/>
    <xf numFmtId="0" fontId="86" fillId="2" borderId="109" xfId="0" applyFont="1" applyFill="1" applyBorder="1" applyAlignment="1">
      <alignment horizontal="right" vertical="center" wrapText="1" indent="1"/>
    </xf>
    <xf numFmtId="0" fontId="2" fillId="39" borderId="14" xfId="413" applyFont="1" applyFill="1" applyBorder="1" applyAlignment="1">
      <alignment horizontal="center" vertical="center" wrapText="1"/>
    </xf>
    <xf numFmtId="0" fontId="15" fillId="2" borderId="0" xfId="0" applyFont="1" applyFill="1" applyAlignment="1">
      <alignment horizontal="left" vertical="center" wrapText="1"/>
    </xf>
    <xf numFmtId="0" fontId="2" fillId="39" borderId="14" xfId="413" applyFont="1" applyFill="1" applyBorder="1" applyAlignment="1">
      <alignment horizontal="center" vertical="center"/>
    </xf>
    <xf numFmtId="0" fontId="84" fillId="2" borderId="109" xfId="0" applyFont="1" applyFill="1" applyBorder="1" applyAlignment="1">
      <alignment horizontal="left" vertical="center" wrapText="1"/>
    </xf>
    <xf numFmtId="171" fontId="4" fillId="3" borderId="36" xfId="12" applyNumberFormat="1" applyFont="1" applyFill="1" applyBorder="1" applyAlignment="1">
      <alignment horizontal="center" vertical="center" wrapText="1"/>
    </xf>
    <xf numFmtId="171" fontId="4" fillId="3" borderId="12" xfId="12" applyNumberFormat="1" applyFont="1" applyFill="1" applyBorder="1" applyAlignment="1">
      <alignment horizontal="center" vertical="center" wrapText="1"/>
    </xf>
    <xf numFmtId="171" fontId="8" fillId="2" borderId="12" xfId="12" applyNumberFormat="1" applyFont="1" applyFill="1" applyBorder="1" applyAlignment="1">
      <alignment vertical="center"/>
    </xf>
    <xf numFmtId="179" fontId="50" fillId="0" borderId="11" xfId="398" applyNumberFormat="1" applyFont="1" applyBorder="1" applyAlignment="1">
      <alignment vertical="center" wrapText="1"/>
    </xf>
    <xf numFmtId="171" fontId="4" fillId="4" borderId="9" xfId="12" applyNumberFormat="1" applyFont="1" applyFill="1" applyBorder="1" applyAlignment="1">
      <alignment vertical="center" wrapText="1"/>
    </xf>
    <xf numFmtId="179" fontId="4" fillId="5" borderId="54" xfId="401" applyNumberFormat="1" applyFont="1" applyFill="1" applyBorder="1" applyAlignment="1">
      <alignment vertical="center"/>
    </xf>
    <xf numFmtId="171" fontId="8" fillId="5" borderId="57" xfId="12" applyNumberFormat="1" applyFont="1" applyFill="1" applyBorder="1" applyAlignment="1">
      <alignment vertical="center"/>
    </xf>
    <xf numFmtId="171" fontId="4" fillId="3" borderId="95" xfId="12" applyNumberFormat="1" applyFont="1" applyFill="1" applyBorder="1" applyAlignment="1">
      <alignment horizontal="center" vertical="center" wrapText="1"/>
    </xf>
    <xf numFmtId="171" fontId="4" fillId="3" borderId="93" xfId="12" applyNumberFormat="1" applyFont="1" applyFill="1" applyBorder="1" applyAlignment="1">
      <alignment horizontal="center" vertical="center" wrapText="1"/>
    </xf>
    <xf numFmtId="179" fontId="50" fillId="0" borderId="94" xfId="398" applyNumberFormat="1" applyFont="1" applyBorder="1" applyAlignment="1">
      <alignment vertical="center" wrapText="1"/>
    </xf>
    <xf numFmtId="0" fontId="87" fillId="0" borderId="105" xfId="0" applyFont="1" applyBorder="1"/>
    <xf numFmtId="0" fontId="76" fillId="0" borderId="9" xfId="0" applyFont="1" applyBorder="1" applyAlignment="1">
      <alignment vertical="center" wrapText="1"/>
    </xf>
    <xf numFmtId="0" fontId="47" fillId="0" borderId="0" xfId="0" applyFont="1" applyAlignment="1">
      <alignment horizontal="left" vertical="center" wrapText="1"/>
    </xf>
    <xf numFmtId="43" fontId="76" fillId="36" borderId="14" xfId="412" applyFont="1" applyFill="1" applyBorder="1" applyAlignment="1">
      <alignment horizontal="center" vertical="center" wrapText="1"/>
    </xf>
    <xf numFmtId="0" fontId="76" fillId="0" borderId="83" xfId="0" applyFont="1" applyBorder="1" applyAlignment="1">
      <alignment horizontal="right" vertical="center" wrapText="1"/>
    </xf>
    <xf numFmtId="2" fontId="76" fillId="0" borderId="19" xfId="412" applyNumberFormat="1" applyFont="1" applyFill="1" applyBorder="1" applyAlignment="1">
      <alignment horizontal="center" vertical="center" wrapText="1"/>
    </xf>
    <xf numFmtId="0" fontId="82" fillId="35" borderId="0" xfId="0" applyFont="1" applyFill="1" applyAlignment="1">
      <alignment vertical="center" wrapText="1"/>
    </xf>
    <xf numFmtId="171" fontId="50" fillId="2" borderId="93" xfId="1868" applyNumberFormat="1" applyFont="1" applyFill="1" applyBorder="1" applyAlignment="1">
      <alignment horizontal="right" vertical="center"/>
    </xf>
    <xf numFmtId="2" fontId="0" fillId="0" borderId="0" xfId="0" applyNumberFormat="1"/>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68"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44" fillId="0" borderId="0" xfId="1" applyFont="1" applyAlignment="1">
      <alignment horizontal="center" vertical="center" wrapText="1"/>
    </xf>
    <xf numFmtId="1" fontId="5" fillId="3" borderId="22" xfId="4" quotePrefix="1" applyNumberFormat="1" applyFont="1" applyFill="1" applyBorder="1" applyAlignment="1">
      <alignment horizontal="center" vertical="center" wrapText="1"/>
    </xf>
    <xf numFmtId="1" fontId="5" fillId="3" borderId="29" xfId="4" quotePrefix="1" applyNumberFormat="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8" xfId="1" applyFont="1" applyFill="1" applyBorder="1" applyAlignment="1">
      <alignment horizontal="center" vertical="center" wrapText="1"/>
    </xf>
    <xf numFmtId="1" fontId="5" fillId="30" borderId="22" xfId="4" quotePrefix="1" applyNumberFormat="1" applyFont="1" applyFill="1" applyBorder="1" applyAlignment="1">
      <alignment horizontal="center" vertical="center" wrapText="1"/>
    </xf>
    <xf numFmtId="1" fontId="5" fillId="30" borderId="29" xfId="4" quotePrefix="1" applyNumberFormat="1" applyFont="1" applyFill="1" applyBorder="1" applyAlignment="1">
      <alignment horizontal="center" vertical="center" wrapText="1"/>
    </xf>
    <xf numFmtId="1" fontId="4" fillId="30" borderId="27" xfId="4" quotePrefix="1" applyNumberFormat="1" applyFont="1" applyFill="1" applyBorder="1" applyAlignment="1">
      <alignment horizontal="justify" vertical="center" wrapText="1"/>
    </xf>
    <xf numFmtId="1" fontId="4" fillId="30" borderId="24"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20"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0" fontId="5" fillId="5" borderId="4" xfId="0" applyFont="1" applyFill="1" applyBorder="1" applyAlignment="1">
      <alignment horizontal="right" vertical="center" wrapText="1"/>
    </xf>
    <xf numFmtId="0" fontId="5" fillId="5" borderId="5" xfId="0" applyFont="1" applyFill="1" applyBorder="1" applyAlignment="1">
      <alignment horizontal="right" vertical="center" wrapText="1"/>
    </xf>
    <xf numFmtId="0" fontId="5" fillId="5" borderId="6" xfId="0" applyFont="1" applyFill="1" applyBorder="1" applyAlignment="1">
      <alignment horizontal="right" vertical="center" wrapText="1"/>
    </xf>
    <xf numFmtId="0" fontId="5" fillId="39" borderId="4" xfId="0" applyFont="1" applyFill="1" applyBorder="1" applyAlignment="1">
      <alignment horizontal="center" vertical="center" wrapText="1"/>
    </xf>
    <xf numFmtId="0" fontId="5" fillId="39" borderId="6" xfId="0" applyFont="1" applyFill="1" applyBorder="1" applyAlignment="1">
      <alignment horizontal="center" vertical="center" wrapText="1"/>
    </xf>
    <xf numFmtId="43" fontId="5" fillId="0" borderId="13" xfId="412" applyFont="1" applyFill="1" applyBorder="1" applyAlignment="1">
      <alignment horizontal="center" vertical="center" wrapText="1"/>
    </xf>
    <xf numFmtId="43" fontId="5" fillId="0" borderId="17" xfId="412" applyFont="1" applyFill="1" applyBorder="1" applyAlignment="1">
      <alignment horizontal="center" vertical="center" wrapText="1"/>
    </xf>
    <xf numFmtId="43" fontId="5" fillId="0" borderId="18" xfId="412" applyFont="1" applyFill="1" applyBorder="1" applyAlignment="1">
      <alignment horizontal="center" vertical="center" wrapText="1"/>
    </xf>
    <xf numFmtId="2" fontId="5" fillId="35" borderId="13" xfId="0" applyNumberFormat="1" applyFont="1" applyFill="1" applyBorder="1" applyAlignment="1">
      <alignment horizontal="center" vertical="center" wrapText="1"/>
    </xf>
    <xf numFmtId="2" fontId="5" fillId="35" borderId="17" xfId="0" applyNumberFormat="1" applyFont="1" applyFill="1" applyBorder="1" applyAlignment="1">
      <alignment horizontal="center" vertical="center" wrapText="1"/>
    </xf>
    <xf numFmtId="2" fontId="5" fillId="35" borderId="18" xfId="0" applyNumberFormat="1" applyFont="1" applyFill="1" applyBorder="1" applyAlignment="1">
      <alignment horizontal="center" vertical="center" wrapText="1"/>
    </xf>
    <xf numFmtId="0" fontId="4" fillId="0" borderId="9" xfId="0" applyFont="1" applyBorder="1" applyAlignment="1">
      <alignment vertical="center" wrapText="1"/>
    </xf>
    <xf numFmtId="0" fontId="4" fillId="0" borderId="79" xfId="0" applyFont="1" applyBorder="1" applyAlignment="1">
      <alignment vertical="center" wrapText="1"/>
    </xf>
    <xf numFmtId="0" fontId="4" fillId="0" borderId="98" xfId="0" applyFont="1" applyBorder="1" applyAlignment="1">
      <alignment vertical="center" wrapText="1"/>
    </xf>
    <xf numFmtId="0" fontId="4" fillId="0" borderId="78" xfId="0" applyFont="1" applyBorder="1" applyAlignment="1">
      <alignment vertical="center" wrapText="1"/>
    </xf>
    <xf numFmtId="0" fontId="4" fillId="0" borderId="56" xfId="0" applyFont="1" applyBorder="1" applyAlignment="1">
      <alignment vertical="center" wrapText="1"/>
    </xf>
    <xf numFmtId="0" fontId="4" fillId="0" borderId="58" xfId="0" applyFont="1" applyBorder="1" applyAlignment="1">
      <alignment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65" fillId="0" borderId="7" xfId="0" applyFont="1" applyBorder="1" applyAlignment="1">
      <alignment horizontal="left" vertical="center" wrapText="1"/>
    </xf>
    <xf numFmtId="0" fontId="65" fillId="0" borderId="8" xfId="0" applyFont="1" applyBorder="1" applyAlignment="1">
      <alignment horizontal="left"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2" fontId="68" fillId="5" borderId="13" xfId="412" applyNumberFormat="1" applyFont="1" applyFill="1" applyBorder="1" applyAlignment="1">
      <alignment horizontal="center" vertical="center" wrapText="1"/>
    </xf>
    <xf numFmtId="2" fontId="68" fillId="5" borderId="17" xfId="412" applyNumberFormat="1" applyFont="1" applyFill="1" applyBorder="1" applyAlignment="1">
      <alignment horizontal="center" vertical="center" wrapText="1"/>
    </xf>
    <xf numFmtId="2" fontId="68" fillId="5" borderId="18" xfId="412" applyNumberFormat="1" applyFont="1" applyFill="1" applyBorder="1" applyAlignment="1">
      <alignment horizontal="center" vertical="center" wrapText="1"/>
    </xf>
    <xf numFmtId="0" fontId="4" fillId="0" borderId="98" xfId="0" applyFont="1" applyBorder="1" applyAlignment="1">
      <alignment horizontal="left" vertical="center" wrapText="1"/>
    </xf>
    <xf numFmtId="0" fontId="4" fillId="0" borderId="78" xfId="0" applyFont="1" applyBorder="1" applyAlignment="1">
      <alignment horizontal="left" vertical="center" wrapText="1"/>
    </xf>
    <xf numFmtId="0" fontId="4" fillId="0" borderId="70" xfId="0" applyFont="1" applyBorder="1" applyAlignment="1">
      <alignment horizontal="left" vertical="center" wrapText="1"/>
    </xf>
    <xf numFmtId="0" fontId="4" fillId="0" borderId="59"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17"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65" fillId="0" borderId="98" xfId="0" applyFont="1" applyBorder="1" applyAlignment="1">
      <alignment horizontal="left" vertical="center" wrapText="1"/>
    </xf>
    <xf numFmtId="0" fontId="65" fillId="0" borderId="78" xfId="0" applyFont="1" applyBorder="1" applyAlignment="1">
      <alignment horizontal="left" vertical="center" wrapText="1"/>
    </xf>
    <xf numFmtId="0" fontId="65" fillId="0" borderId="7" xfId="0" applyFont="1" applyBorder="1" applyAlignment="1">
      <alignment horizontal="justify" vertical="center" wrapText="1"/>
    </xf>
    <xf numFmtId="0" fontId="65" fillId="0" borderId="8" xfId="0" applyFont="1" applyBorder="1" applyAlignment="1">
      <alignment horizontal="justify" vertical="center" wrapText="1"/>
    </xf>
    <xf numFmtId="0" fontId="4" fillId="5" borderId="11" xfId="0" applyFont="1" applyFill="1" applyBorder="1" applyAlignment="1">
      <alignment horizontal="justify" vertical="center" wrapText="1"/>
    </xf>
    <xf numFmtId="0" fontId="4" fillId="5" borderId="12" xfId="0" applyFont="1" applyFill="1" applyBorder="1" applyAlignment="1">
      <alignment horizontal="justify" vertical="center" wrapText="1"/>
    </xf>
    <xf numFmtId="0" fontId="4" fillId="5" borderId="80" xfId="0" applyFont="1" applyFill="1" applyBorder="1" applyAlignment="1">
      <alignment horizontal="justify" vertical="center" wrapText="1"/>
    </xf>
    <xf numFmtId="0" fontId="4" fillId="5" borderId="36" xfId="0" applyFont="1" applyFill="1" applyBorder="1" applyAlignment="1">
      <alignment horizontal="justify" vertical="center" wrapText="1"/>
    </xf>
    <xf numFmtId="0" fontId="59" fillId="0" borderId="1" xfId="0" applyFont="1" applyBorder="1" applyAlignment="1">
      <alignment horizontal="center" vertical="center" wrapText="1"/>
    </xf>
    <xf numFmtId="0" fontId="59" fillId="0" borderId="97" xfId="0" applyFont="1" applyBorder="1" applyAlignment="1">
      <alignment horizontal="center" vertical="center" wrapText="1"/>
    </xf>
    <xf numFmtId="0" fontId="59" fillId="0" borderId="2"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0" xfId="0" applyFont="1" applyAlignment="1">
      <alignment horizontal="center" vertical="center" wrapText="1"/>
    </xf>
    <xf numFmtId="0" fontId="60"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11" fillId="33" borderId="6" xfId="0" applyFont="1" applyFill="1" applyBorder="1" applyAlignment="1">
      <alignment horizontal="center" vertical="center"/>
    </xf>
    <xf numFmtId="0" fontId="5" fillId="34" borderId="4" xfId="0" applyFont="1" applyFill="1" applyBorder="1" applyAlignment="1">
      <alignment horizontal="left" vertical="center"/>
    </xf>
    <xf numFmtId="0" fontId="5" fillId="34" borderId="5" xfId="0" applyFont="1" applyFill="1" applyBorder="1" applyAlignment="1">
      <alignment horizontal="left" vertical="center"/>
    </xf>
    <xf numFmtId="0" fontId="5" fillId="34" borderId="6" xfId="0" applyFont="1" applyFill="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9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36" borderId="4" xfId="0" applyFont="1" applyFill="1" applyBorder="1" applyAlignment="1">
      <alignment horizontal="center" vertical="center" wrapText="1"/>
    </xf>
    <xf numFmtId="0" fontId="5" fillId="36" borderId="5" xfId="0" applyFont="1" applyFill="1" applyBorder="1" applyAlignment="1">
      <alignment horizontal="center" vertical="center" wrapText="1"/>
    </xf>
    <xf numFmtId="0" fontId="5" fillId="36" borderId="6" xfId="0" applyFont="1" applyFill="1" applyBorder="1" applyAlignment="1">
      <alignment horizontal="center" vertical="center" wrapText="1"/>
    </xf>
    <xf numFmtId="0" fontId="15" fillId="0" borderId="98" xfId="0" applyFont="1" applyBorder="1" applyAlignment="1">
      <alignment vertical="center" wrapText="1"/>
    </xf>
    <xf numFmtId="0" fontId="15" fillId="0" borderId="78" xfId="0" applyFont="1" applyBorder="1" applyAlignment="1">
      <alignment vertical="center" wrapText="1"/>
    </xf>
    <xf numFmtId="0" fontId="78" fillId="0" borderId="4" xfId="0" applyFont="1" applyBorder="1" applyAlignment="1">
      <alignment horizontal="left" vertical="center" wrapText="1"/>
    </xf>
    <xf numFmtId="0" fontId="78" fillId="0" borderId="6" xfId="0" applyFont="1" applyBorder="1" applyAlignment="1">
      <alignment horizontal="left" vertical="center" wrapText="1"/>
    </xf>
    <xf numFmtId="0" fontId="76" fillId="5" borderId="4" xfId="0" applyFont="1" applyFill="1" applyBorder="1" applyAlignment="1">
      <alignment horizontal="right" vertical="center" wrapText="1"/>
    </xf>
    <xf numFmtId="0" fontId="76" fillId="5" borderId="5" xfId="0" applyFont="1" applyFill="1" applyBorder="1" applyAlignment="1">
      <alignment horizontal="right" vertical="center" wrapText="1"/>
    </xf>
    <xf numFmtId="0" fontId="76" fillId="5" borderId="6" xfId="0" applyFont="1" applyFill="1" applyBorder="1" applyAlignment="1">
      <alignment horizontal="right" vertical="center" wrapText="1"/>
    </xf>
    <xf numFmtId="0" fontId="2" fillId="39" borderId="4" xfId="0" applyFont="1" applyFill="1" applyBorder="1" applyAlignment="1">
      <alignment horizontal="center" vertical="center" wrapText="1"/>
    </xf>
    <xf numFmtId="0" fontId="2" fillId="39" borderId="6" xfId="0" applyFont="1" applyFill="1" applyBorder="1" applyAlignment="1">
      <alignment horizontal="center" vertical="center" wrapText="1"/>
    </xf>
    <xf numFmtId="0" fontId="76" fillId="36" borderId="4" xfId="0" applyFont="1" applyFill="1" applyBorder="1" applyAlignment="1">
      <alignment horizontal="center" vertical="center" wrapText="1"/>
    </xf>
    <xf numFmtId="0" fontId="76" fillId="36" borderId="5" xfId="0" applyFont="1" applyFill="1" applyBorder="1" applyAlignment="1">
      <alignment horizontal="center" vertical="center" wrapText="1"/>
    </xf>
    <xf numFmtId="0" fontId="76" fillId="36" borderId="6" xfId="0" applyFont="1" applyFill="1" applyBorder="1" applyAlignment="1">
      <alignment horizontal="center" vertical="center" wrapText="1"/>
    </xf>
    <xf numFmtId="0" fontId="76" fillId="0" borderId="4" xfId="0" applyFont="1" applyBorder="1" applyAlignment="1">
      <alignment horizontal="left" vertical="center" wrapText="1"/>
    </xf>
    <xf numFmtId="0" fontId="76" fillId="0" borderId="5" xfId="0" applyFont="1" applyBorder="1" applyAlignment="1">
      <alignment horizontal="left" vertical="center" wrapText="1"/>
    </xf>
    <xf numFmtId="0" fontId="76" fillId="0" borderId="6" xfId="0" applyFont="1" applyBorder="1" applyAlignment="1">
      <alignment horizontal="left" vertical="center" wrapText="1"/>
    </xf>
    <xf numFmtId="0" fontId="78" fillId="0" borderId="7" xfId="0" applyFont="1" applyBorder="1" applyAlignment="1">
      <alignment horizontal="justify" vertical="center" wrapText="1"/>
    </xf>
    <xf numFmtId="0" fontId="78" fillId="0" borderId="8" xfId="0" applyFont="1" applyBorder="1" applyAlignment="1">
      <alignment horizontal="justify" vertical="center" wrapText="1"/>
    </xf>
    <xf numFmtId="0" fontId="76" fillId="0" borderId="13" xfId="0" applyFont="1" applyBorder="1" applyAlignment="1">
      <alignment horizontal="center" vertical="center" wrapText="1"/>
    </xf>
    <xf numFmtId="0" fontId="76" fillId="0" borderId="17" xfId="0" applyFont="1" applyBorder="1" applyAlignment="1">
      <alignment horizontal="center" vertical="center" wrapText="1"/>
    </xf>
    <xf numFmtId="0" fontId="76" fillId="0" borderId="18" xfId="0" applyFont="1" applyBorder="1" applyAlignment="1">
      <alignment horizontal="center" vertical="center" wrapText="1"/>
    </xf>
    <xf numFmtId="2" fontId="81" fillId="5" borderId="13" xfId="412" applyNumberFormat="1" applyFont="1" applyFill="1" applyBorder="1" applyAlignment="1">
      <alignment horizontal="center" vertical="center" wrapText="1"/>
    </xf>
    <xf numFmtId="2" fontId="81" fillId="5" borderId="17" xfId="412" applyNumberFormat="1" applyFont="1" applyFill="1" applyBorder="1" applyAlignment="1">
      <alignment horizontal="center" vertical="center" wrapText="1"/>
    </xf>
    <xf numFmtId="2" fontId="81" fillId="5" borderId="18" xfId="412" applyNumberFormat="1" applyFont="1" applyFill="1" applyBorder="1" applyAlignment="1">
      <alignment horizontal="center" vertical="center" wrapText="1"/>
    </xf>
    <xf numFmtId="43" fontId="76" fillId="0" borderId="13" xfId="412" applyFont="1" applyFill="1" applyBorder="1" applyAlignment="1">
      <alignment horizontal="center" vertical="center" wrapText="1"/>
    </xf>
    <xf numFmtId="43" fontId="76" fillId="0" borderId="17" xfId="412" applyFont="1" applyFill="1" applyBorder="1" applyAlignment="1">
      <alignment horizontal="center" vertical="center" wrapText="1"/>
    </xf>
    <xf numFmtId="43" fontId="76" fillId="0" borderId="18" xfId="412" applyFont="1" applyFill="1" applyBorder="1" applyAlignment="1">
      <alignment horizontal="center" vertical="center" wrapText="1"/>
    </xf>
    <xf numFmtId="2" fontId="76" fillId="35" borderId="13" xfId="0" applyNumberFormat="1" applyFont="1" applyFill="1" applyBorder="1" applyAlignment="1">
      <alignment horizontal="center" vertical="center"/>
    </xf>
    <xf numFmtId="2" fontId="76" fillId="35" borderId="17" xfId="0" applyNumberFormat="1" applyFont="1" applyFill="1" applyBorder="1" applyAlignment="1">
      <alignment horizontal="center" vertical="center"/>
    </xf>
    <xf numFmtId="2" fontId="76" fillId="35" borderId="18" xfId="0" applyNumberFormat="1" applyFont="1" applyFill="1" applyBorder="1" applyAlignment="1">
      <alignment horizontal="center" vertical="center"/>
    </xf>
    <xf numFmtId="0" fontId="15" fillId="0" borderId="9" xfId="0" applyFont="1" applyBorder="1" applyAlignment="1">
      <alignment vertical="center" wrapText="1"/>
    </xf>
    <xf numFmtId="0" fontId="15" fillId="0" borderId="79" xfId="0" applyFont="1" applyBorder="1" applyAlignment="1">
      <alignment vertical="center" wrapText="1"/>
    </xf>
    <xf numFmtId="0" fontId="73" fillId="0" borderId="1" xfId="0" applyFont="1" applyBorder="1" applyAlignment="1">
      <alignment horizontal="center" vertical="center" wrapText="1"/>
    </xf>
    <xf numFmtId="0" fontId="73" fillId="0" borderId="97" xfId="0" applyFont="1" applyBorder="1" applyAlignment="1">
      <alignment horizontal="center" vertical="center" wrapText="1"/>
    </xf>
    <xf numFmtId="0" fontId="73" fillId="0" borderId="2" xfId="0" applyFont="1" applyBorder="1" applyAlignment="1">
      <alignment horizontal="center" vertical="center" wrapText="1"/>
    </xf>
    <xf numFmtId="0" fontId="74" fillId="0" borderId="69" xfId="0" applyFont="1" applyBorder="1" applyAlignment="1">
      <alignment horizontal="center" vertical="center" wrapText="1"/>
    </xf>
    <xf numFmtId="0" fontId="74" fillId="0" borderId="0" xfId="0" applyFont="1" applyAlignment="1">
      <alignment horizontal="center" vertical="center" wrapText="1"/>
    </xf>
    <xf numFmtId="0" fontId="74" fillId="0" borderId="3"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99" xfId="0" applyFont="1" applyBorder="1" applyAlignment="1">
      <alignment horizontal="center" vertical="center" wrapText="1"/>
    </xf>
    <xf numFmtId="0" fontId="39" fillId="33" borderId="4" xfId="0" applyFont="1" applyFill="1" applyBorder="1" applyAlignment="1">
      <alignment horizontal="center" vertical="center"/>
    </xf>
    <xf numFmtId="0" fontId="39" fillId="33" borderId="5" xfId="0" applyFont="1" applyFill="1" applyBorder="1" applyAlignment="1">
      <alignment horizontal="center" vertical="center"/>
    </xf>
    <xf numFmtId="0" fontId="39" fillId="33" borderId="6" xfId="0" applyFont="1" applyFill="1" applyBorder="1" applyAlignment="1">
      <alignment horizontal="center" vertical="center"/>
    </xf>
    <xf numFmtId="0" fontId="2" fillId="34" borderId="4" xfId="0" applyFont="1" applyFill="1" applyBorder="1" applyAlignment="1">
      <alignment horizontal="left" vertical="center"/>
    </xf>
    <xf numFmtId="0" fontId="2" fillId="34" borderId="5" xfId="0" applyFont="1" applyFill="1" applyBorder="1" applyAlignment="1">
      <alignment horizontal="left" vertical="center"/>
    </xf>
    <xf numFmtId="0" fontId="2" fillId="34" borderId="6" xfId="0" applyFont="1" applyFill="1" applyBorder="1" applyAlignment="1">
      <alignment horizontal="left" vertical="center"/>
    </xf>
    <xf numFmtId="0" fontId="15" fillId="5" borderId="4" xfId="0" applyFont="1" applyFill="1" applyBorder="1" applyAlignment="1">
      <alignment horizontal="justify" vertical="center" wrapText="1"/>
    </xf>
    <xf numFmtId="0" fontId="15" fillId="5" borderId="5" xfId="0" applyFont="1" applyFill="1" applyBorder="1" applyAlignment="1">
      <alignment horizontal="justify" vertical="center" wrapText="1"/>
    </xf>
    <xf numFmtId="0" fontId="15" fillId="5" borderId="6" xfId="0" applyFont="1" applyFill="1" applyBorder="1" applyAlignment="1">
      <alignment horizontal="justify" vertical="center" wrapText="1"/>
    </xf>
    <xf numFmtId="0" fontId="76" fillId="0" borderId="8" xfId="0" applyFont="1" applyBorder="1" applyAlignment="1">
      <alignment horizontal="left" vertical="center" wrapText="1"/>
    </xf>
    <xf numFmtId="0" fontId="76" fillId="0" borderId="38" xfId="0" applyFont="1" applyBorder="1" applyAlignment="1">
      <alignment horizontal="left" vertical="center" wrapText="1"/>
    </xf>
    <xf numFmtId="0" fontId="76" fillId="0" borderId="78" xfId="0" applyFont="1" applyBorder="1" applyAlignment="1">
      <alignment horizontal="left" vertical="center" wrapText="1"/>
    </xf>
    <xf numFmtId="0" fontId="76" fillId="0" borderId="53" xfId="0" applyFont="1" applyBorder="1" applyAlignment="1">
      <alignment horizontal="left" vertical="center" wrapText="1"/>
    </xf>
    <xf numFmtId="0" fontId="76" fillId="0" borderId="58" xfId="0" applyFont="1" applyBorder="1" applyAlignment="1">
      <alignment horizontal="left" vertical="center" wrapText="1"/>
    </xf>
    <xf numFmtId="0" fontId="76" fillId="0" borderId="83" xfId="0" applyFont="1" applyBorder="1" applyAlignment="1">
      <alignment horizontal="left" vertical="center" wrapText="1"/>
    </xf>
    <xf numFmtId="1" fontId="2" fillId="39" borderId="4" xfId="0" applyNumberFormat="1" applyFont="1" applyFill="1" applyBorder="1" applyAlignment="1">
      <alignment horizontal="center" vertical="center" wrapText="1"/>
    </xf>
    <xf numFmtId="43" fontId="76" fillId="2" borderId="69" xfId="412" applyFont="1" applyFill="1" applyBorder="1" applyAlignment="1">
      <alignment horizontal="center" vertical="center" wrapText="1"/>
    </xf>
    <xf numFmtId="43" fontId="76" fillId="2" borderId="10" xfId="412" applyFont="1" applyFill="1" applyBorder="1" applyAlignment="1">
      <alignment horizontal="center" vertical="center" wrapText="1"/>
    </xf>
    <xf numFmtId="2" fontId="76" fillId="35" borderId="17" xfId="0" applyNumberFormat="1" applyFont="1" applyFill="1" applyBorder="1" applyAlignment="1">
      <alignment horizontal="center" vertical="center" wrapText="1"/>
    </xf>
    <xf numFmtId="2" fontId="76" fillId="35" borderId="18" xfId="0" applyNumberFormat="1" applyFont="1" applyFill="1" applyBorder="1" applyAlignment="1">
      <alignment horizontal="center" vertical="center" wrapText="1"/>
    </xf>
    <xf numFmtId="0" fontId="15" fillId="0" borderId="56" xfId="0" applyFont="1" applyBorder="1" applyAlignment="1">
      <alignment vertical="center" wrapText="1"/>
    </xf>
    <xf numFmtId="0" fontId="15" fillId="0" borderId="58" xfId="0" applyFont="1" applyBorder="1" applyAlignment="1">
      <alignment vertical="center" wrapText="1"/>
    </xf>
    <xf numFmtId="2" fontId="76" fillId="35" borderId="13" xfId="0" applyNumberFormat="1" applyFont="1" applyFill="1" applyBorder="1" applyAlignment="1">
      <alignment horizontal="center" vertical="center" wrapText="1"/>
    </xf>
    <xf numFmtId="0" fontId="15" fillId="0" borderId="98" xfId="0" applyFont="1" applyBorder="1" applyAlignment="1">
      <alignment horizontal="left" vertical="center" wrapText="1"/>
    </xf>
    <xf numFmtId="0" fontId="15" fillId="0" borderId="78" xfId="0" applyFont="1" applyBorder="1" applyAlignment="1">
      <alignment horizontal="left" vertical="center" wrapText="1"/>
    </xf>
    <xf numFmtId="0" fontId="15" fillId="0" borderId="56" xfId="0" applyFont="1" applyBorder="1" applyAlignment="1">
      <alignment horizontal="left" vertical="center" wrapText="1"/>
    </xf>
    <xf numFmtId="0" fontId="15" fillId="0" borderId="58" xfId="0" applyFont="1" applyBorder="1" applyAlignment="1">
      <alignment horizontal="left" vertical="center" wrapText="1"/>
    </xf>
    <xf numFmtId="43" fontId="76" fillId="2" borderId="13" xfId="412" applyFont="1" applyFill="1" applyBorder="1" applyAlignment="1">
      <alignment horizontal="center" vertical="center" wrapText="1"/>
    </xf>
    <xf numFmtId="43" fontId="76" fillId="2" borderId="17" xfId="412" applyFont="1" applyFill="1" applyBorder="1" applyAlignment="1">
      <alignment horizontal="center" vertical="center" wrapText="1"/>
    </xf>
    <xf numFmtId="43" fontId="76" fillId="2" borderId="18" xfId="412" applyFont="1" applyFill="1" applyBorder="1" applyAlignment="1">
      <alignment horizontal="center" vertical="center" wrapText="1"/>
    </xf>
    <xf numFmtId="17"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76" fillId="0" borderId="7" xfId="0" applyFont="1" applyBorder="1" applyAlignment="1">
      <alignment horizontal="justify" vertical="center" wrapText="1"/>
    </xf>
    <xf numFmtId="0" fontId="76" fillId="0" borderId="8" xfId="0" applyFont="1" applyBorder="1" applyAlignment="1">
      <alignment horizontal="justify" vertical="center" wrapText="1"/>
    </xf>
    <xf numFmtId="43" fontId="76" fillId="2" borderId="1" xfId="412" applyFont="1" applyFill="1" applyBorder="1" applyAlignment="1">
      <alignment horizontal="center" vertical="center" wrapText="1"/>
    </xf>
    <xf numFmtId="0" fontId="78" fillId="0" borderId="9" xfId="0" applyFont="1" applyBorder="1" applyAlignment="1">
      <alignment horizontal="justify" vertical="center" wrapText="1"/>
    </xf>
    <xf numFmtId="0" fontId="78" fillId="0" borderId="79" xfId="0" applyFont="1" applyBorder="1" applyAlignment="1">
      <alignment horizontal="justify" vertical="center" wrapText="1"/>
    </xf>
    <xf numFmtId="0" fontId="78" fillId="0" borderId="5" xfId="0" applyFont="1" applyBorder="1" applyAlignment="1">
      <alignment horizontal="left" vertical="center" wrapText="1"/>
    </xf>
    <xf numFmtId="0" fontId="76" fillId="0" borderId="7" xfId="0" applyFont="1" applyBorder="1" applyAlignment="1">
      <alignment horizontal="left" vertical="center" wrapText="1"/>
    </xf>
    <xf numFmtId="0" fontId="76" fillId="0" borderId="9" xfId="0" applyFont="1" applyBorder="1" applyAlignment="1">
      <alignment horizontal="left" vertical="center" wrapText="1"/>
    </xf>
    <xf numFmtId="0" fontId="76" fillId="0" borderId="79" xfId="0" applyFont="1" applyBorder="1" applyAlignment="1">
      <alignment horizontal="left" vertical="center" wrapText="1"/>
    </xf>
    <xf numFmtId="0" fontId="15" fillId="5" borderId="11" xfId="0" applyFont="1" applyFill="1" applyBorder="1" applyAlignment="1">
      <alignment horizontal="justify" vertical="center" wrapText="1"/>
    </xf>
    <xf numFmtId="0" fontId="15" fillId="5" borderId="12" xfId="0" applyFont="1" applyFill="1" applyBorder="1" applyAlignment="1">
      <alignment horizontal="justify" vertical="center" wrapText="1"/>
    </xf>
    <xf numFmtId="0" fontId="15" fillId="5" borderId="80" xfId="0" applyFont="1" applyFill="1" applyBorder="1" applyAlignment="1">
      <alignment horizontal="justify" vertical="center" wrapText="1"/>
    </xf>
    <xf numFmtId="0" fontId="15" fillId="5" borderId="36" xfId="0" applyFont="1" applyFill="1" applyBorder="1" applyAlignment="1">
      <alignment horizontal="justify" vertical="center" wrapText="1"/>
    </xf>
    <xf numFmtId="0" fontId="12"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78" fillId="0" borderId="10" xfId="0" applyFont="1" applyBorder="1" applyAlignment="1">
      <alignment horizontal="left" vertical="center" wrapText="1"/>
    </xf>
    <xf numFmtId="0" fontId="78" fillId="0" borderId="16" xfId="0" applyFont="1" applyBorder="1" applyAlignment="1">
      <alignment horizontal="left" vertical="center" wrapText="1"/>
    </xf>
    <xf numFmtId="43" fontId="76" fillId="0" borderId="1" xfId="412" applyFont="1" applyFill="1" applyBorder="1" applyAlignment="1">
      <alignment horizontal="center" vertical="center" wrapText="1"/>
    </xf>
    <xf numFmtId="43" fontId="76" fillId="0" borderId="69" xfId="412" applyFont="1" applyFill="1" applyBorder="1" applyAlignment="1">
      <alignment horizontal="center" vertical="center" wrapText="1"/>
    </xf>
    <xf numFmtId="43" fontId="76" fillId="0" borderId="10" xfId="412" applyFont="1" applyFill="1" applyBorder="1" applyAlignment="1">
      <alignment horizontal="center" vertical="center" wrapText="1"/>
    </xf>
    <xf numFmtId="0" fontId="15" fillId="0" borderId="101" xfId="0" applyFont="1" applyBorder="1" applyAlignment="1">
      <alignment vertical="center" wrapText="1"/>
    </xf>
    <xf numFmtId="0" fontId="15" fillId="0" borderId="100" xfId="0" applyFont="1" applyBorder="1" applyAlignment="1">
      <alignment vertical="center" wrapText="1"/>
    </xf>
    <xf numFmtId="0" fontId="15" fillId="0" borderId="102" xfId="0" applyFont="1" applyBorder="1" applyAlignment="1">
      <alignment vertical="center" wrapText="1"/>
    </xf>
    <xf numFmtId="0" fontId="15" fillId="0" borderId="94" xfId="0" applyFont="1" applyBorder="1" applyAlignment="1">
      <alignment horizontal="left" vertical="center" wrapText="1"/>
    </xf>
    <xf numFmtId="0" fontId="15" fillId="0" borderId="93" xfId="0" applyFont="1" applyBorder="1" applyAlignment="1">
      <alignment horizontal="left" vertical="center" wrapText="1"/>
    </xf>
    <xf numFmtId="0" fontId="76" fillId="0" borderId="94" xfId="0" applyFont="1" applyBorder="1" applyAlignment="1">
      <alignment horizontal="center" vertical="center" wrapText="1"/>
    </xf>
    <xf numFmtId="0" fontId="76" fillId="0" borderId="93" xfId="0" applyFont="1" applyBorder="1" applyAlignment="1">
      <alignment horizontal="center" vertical="center" wrapText="1"/>
    </xf>
    <xf numFmtId="2" fontId="76" fillId="35" borderId="14" xfId="0" applyNumberFormat="1" applyFont="1" applyFill="1" applyBorder="1" applyAlignment="1">
      <alignment horizontal="center" vertical="center" wrapText="1"/>
    </xf>
    <xf numFmtId="2" fontId="81" fillId="5" borderId="72" xfId="412" applyNumberFormat="1" applyFont="1" applyFill="1" applyBorder="1" applyAlignment="1">
      <alignment horizontal="center" vertical="center" wrapText="1"/>
    </xf>
    <xf numFmtId="2" fontId="81" fillId="5" borderId="19" xfId="412" applyNumberFormat="1" applyFont="1" applyFill="1" applyBorder="1" applyAlignment="1">
      <alignment horizontal="center" vertical="center" wrapText="1"/>
    </xf>
    <xf numFmtId="2" fontId="81" fillId="5" borderId="7" xfId="412" applyNumberFormat="1" applyFont="1" applyFill="1" applyBorder="1" applyAlignment="1">
      <alignment horizontal="center" vertical="center" wrapText="1"/>
    </xf>
    <xf numFmtId="2" fontId="81" fillId="5" borderId="98" xfId="412" applyNumberFormat="1" applyFont="1" applyFill="1" applyBorder="1" applyAlignment="1">
      <alignment horizontal="center" vertical="center" wrapText="1"/>
    </xf>
    <xf numFmtId="0" fontId="15" fillId="0" borderId="57" xfId="0" applyFont="1" applyBorder="1" applyAlignment="1">
      <alignment horizontal="left" vertical="center" wrapText="1"/>
    </xf>
    <xf numFmtId="0" fontId="15" fillId="0" borderId="50" xfId="0" applyFont="1" applyBorder="1" applyAlignment="1">
      <alignment horizontal="left" vertical="center" wrapText="1"/>
    </xf>
    <xf numFmtId="0" fontId="78" fillId="0" borderId="7" xfId="0" applyFont="1" applyBorder="1" applyAlignment="1">
      <alignment horizontal="left" vertical="center" wrapText="1"/>
    </xf>
    <xf numFmtId="0" fontId="78" fillId="0" borderId="8" xfId="0" applyFont="1" applyBorder="1" applyAlignment="1">
      <alignment horizontal="left" vertical="center" wrapText="1"/>
    </xf>
    <xf numFmtId="0" fontId="78" fillId="0" borderId="81" xfId="0" applyFont="1" applyBorder="1" applyAlignment="1">
      <alignment horizontal="left" vertical="center" wrapText="1"/>
    </xf>
    <xf numFmtId="0" fontId="76" fillId="0" borderId="50" xfId="0" applyFont="1" applyBorder="1" applyAlignment="1">
      <alignment horizontal="center" vertical="center" wrapText="1"/>
    </xf>
    <xf numFmtId="0" fontId="15" fillId="0" borderId="94" xfId="0" applyFont="1" applyBorder="1" applyAlignment="1">
      <alignment vertical="center" wrapText="1"/>
    </xf>
    <xf numFmtId="0" fontId="15" fillId="0" borderId="93" xfId="0" applyFont="1" applyBorder="1" applyAlignment="1">
      <alignment vertical="center" wrapText="1"/>
    </xf>
    <xf numFmtId="2" fontId="81" fillId="5" borderId="95" xfId="412" applyNumberFormat="1" applyFont="1" applyFill="1" applyBorder="1" applyAlignment="1">
      <alignment horizontal="center" vertical="center" wrapText="1"/>
    </xf>
    <xf numFmtId="2" fontId="81" fillId="5" borderId="54" xfId="412" applyNumberFormat="1" applyFont="1" applyFill="1" applyBorder="1" applyAlignment="1">
      <alignment horizontal="center" vertical="center" wrapText="1"/>
    </xf>
    <xf numFmtId="0" fontId="14" fillId="33" borderId="4" xfId="0" applyFont="1" applyFill="1" applyBorder="1" applyAlignment="1">
      <alignment horizontal="center" vertical="center"/>
    </xf>
    <xf numFmtId="0" fontId="14" fillId="33" borderId="5" xfId="0" applyFont="1" applyFill="1" applyBorder="1" applyAlignment="1">
      <alignment horizontal="center" vertical="center"/>
    </xf>
    <xf numFmtId="0" fontId="14" fillId="33" borderId="6" xfId="0" applyFont="1" applyFill="1" applyBorder="1" applyAlignment="1">
      <alignment horizontal="center" vertical="center"/>
    </xf>
    <xf numFmtId="43" fontId="76" fillId="0" borderId="110" xfId="412" applyFont="1" applyFill="1" applyBorder="1" applyAlignment="1">
      <alignment horizontal="center" vertical="center" wrapText="1"/>
    </xf>
    <xf numFmtId="43" fontId="76" fillId="0" borderId="25" xfId="412" applyFont="1" applyFill="1" applyBorder="1" applyAlignment="1">
      <alignment horizontal="center" vertical="center" wrapText="1"/>
    </xf>
    <xf numFmtId="2" fontId="76" fillId="35" borderId="110" xfId="0" applyNumberFormat="1" applyFont="1" applyFill="1" applyBorder="1" applyAlignment="1">
      <alignment horizontal="center" vertical="center" wrapText="1"/>
    </xf>
    <xf numFmtId="0" fontId="10" fillId="0" borderId="3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left" vertical="center" wrapText="1"/>
    </xf>
    <xf numFmtId="0" fontId="10" fillId="0" borderId="52" xfId="0" applyFont="1" applyBorder="1" applyAlignment="1">
      <alignment horizontal="left" vertical="center" wrapText="1"/>
    </xf>
    <xf numFmtId="0" fontId="10" fillId="0" borderId="78" xfId="0" applyFont="1" applyBorder="1" applyAlignment="1">
      <alignment horizontal="left" vertical="center" wrapText="1"/>
    </xf>
    <xf numFmtId="0" fontId="10" fillId="0" borderId="53" xfId="0" applyFont="1" applyBorder="1" applyAlignment="1">
      <alignment horizontal="left" vertical="center" wrapText="1"/>
    </xf>
    <xf numFmtId="0" fontId="10" fillId="0" borderId="60" xfId="0" applyFont="1" applyBorder="1" applyAlignment="1">
      <alignment horizontal="left" vertical="center" wrapText="1"/>
    </xf>
    <xf numFmtId="0" fontId="10" fillId="0" borderId="58" xfId="0" applyFont="1" applyBorder="1" applyAlignment="1">
      <alignment horizontal="left" vertical="center" wrapText="1"/>
    </xf>
    <xf numFmtId="0" fontId="10" fillId="0" borderId="83" xfId="0" applyFont="1" applyBorder="1" applyAlignment="1">
      <alignment horizontal="left" vertical="center" wrapText="1"/>
    </xf>
    <xf numFmtId="0" fontId="76" fillId="0" borderId="10" xfId="0" applyFont="1" applyBorder="1" applyAlignment="1">
      <alignment horizontal="left" vertical="center" wrapText="1"/>
    </xf>
    <xf numFmtId="0" fontId="76" fillId="0" borderId="15" xfId="0" applyFont="1" applyBorder="1" applyAlignment="1">
      <alignment horizontal="left" vertical="center" wrapText="1"/>
    </xf>
    <xf numFmtId="0" fontId="76" fillId="0" borderId="16" xfId="0" applyFont="1" applyBorder="1" applyAlignment="1">
      <alignment horizontal="left" vertical="center" wrapText="1"/>
    </xf>
    <xf numFmtId="0" fontId="78" fillId="0" borderId="26" xfId="0" applyFont="1" applyBorder="1" applyAlignment="1">
      <alignment horizontal="justify" vertical="center" wrapText="1"/>
    </xf>
    <xf numFmtId="0" fontId="78" fillId="0" borderId="20" xfId="0" applyFont="1" applyBorder="1" applyAlignment="1">
      <alignment horizontal="justify" vertical="center" wrapText="1"/>
    </xf>
    <xf numFmtId="0" fontId="76" fillId="36" borderId="1" xfId="0" applyFont="1" applyFill="1" applyBorder="1" applyAlignment="1">
      <alignment horizontal="center" vertical="center" wrapText="1"/>
    </xf>
    <xf numFmtId="0" fontId="76" fillId="36" borderId="97" xfId="0" applyFont="1" applyFill="1" applyBorder="1" applyAlignment="1">
      <alignment horizontal="center" vertical="center" wrapText="1"/>
    </xf>
    <xf numFmtId="0" fontId="76" fillId="0" borderId="81" xfId="0" applyFont="1" applyBorder="1" applyAlignment="1">
      <alignment horizontal="left" vertical="center" wrapText="1"/>
    </xf>
    <xf numFmtId="0" fontId="76" fillId="0" borderId="3" xfId="0" applyFont="1" applyBorder="1" applyAlignment="1">
      <alignment horizontal="center" vertical="center" wrapText="1"/>
    </xf>
    <xf numFmtId="0" fontId="15" fillId="32" borderId="9" xfId="0" applyFont="1" applyFill="1" applyBorder="1" applyAlignment="1">
      <alignment horizontal="justify" vertical="justify" wrapText="1"/>
    </xf>
    <xf numFmtId="0" fontId="15" fillId="32" borderId="79" xfId="0" applyFont="1" applyFill="1" applyBorder="1" applyAlignment="1">
      <alignment horizontal="justify" vertical="justify" wrapText="1"/>
    </xf>
    <xf numFmtId="0" fontId="15" fillId="0" borderId="70" xfId="0" applyFont="1" applyBorder="1" applyAlignment="1">
      <alignment horizontal="left" vertical="center" wrapText="1"/>
    </xf>
    <xf numFmtId="0" fontId="15" fillId="0" borderId="59" xfId="0" applyFont="1" applyBorder="1" applyAlignment="1">
      <alignment horizontal="left" vertical="center" wrapText="1"/>
    </xf>
    <xf numFmtId="0" fontId="76" fillId="0" borderId="98" xfId="0" applyFont="1" applyBorder="1" applyAlignment="1">
      <alignment horizontal="left" vertical="center" wrapText="1"/>
    </xf>
    <xf numFmtId="0" fontId="76" fillId="0" borderId="100" xfId="0" applyFont="1" applyBorder="1" applyAlignment="1">
      <alignment horizontal="left" vertical="center" wrapText="1"/>
    </xf>
    <xf numFmtId="0" fontId="76" fillId="0" borderId="56" xfId="0" applyFont="1" applyBorder="1" applyAlignment="1">
      <alignment horizontal="left" vertical="center" wrapText="1"/>
    </xf>
    <xf numFmtId="0" fontId="76" fillId="0" borderId="102" xfId="0" applyFont="1" applyBorder="1" applyAlignment="1">
      <alignment horizontal="left" vertical="center" wrapText="1"/>
    </xf>
    <xf numFmtId="2" fontId="76" fillId="0" borderId="13" xfId="0" applyNumberFormat="1" applyFont="1" applyBorder="1" applyAlignment="1">
      <alignment horizontal="center" vertical="center" wrapText="1"/>
    </xf>
    <xf numFmtId="2" fontId="76" fillId="0" borderId="17" xfId="0" applyNumberFormat="1" applyFont="1" applyBorder="1" applyAlignment="1">
      <alignment horizontal="center" vertical="center" wrapText="1"/>
    </xf>
    <xf numFmtId="2" fontId="76" fillId="0" borderId="18" xfId="0" applyNumberFormat="1" applyFont="1" applyBorder="1" applyAlignment="1">
      <alignment horizontal="center" vertical="center" wrapText="1"/>
    </xf>
    <xf numFmtId="0" fontId="76" fillId="36" borderId="2" xfId="0" applyFont="1" applyFill="1" applyBorder="1" applyAlignment="1">
      <alignment horizontal="center" vertical="center" wrapText="1"/>
    </xf>
    <xf numFmtId="0" fontId="55" fillId="0" borderId="69" xfId="0" applyFont="1" applyBorder="1" applyAlignment="1">
      <alignment horizontal="center" vertical="center" wrapText="1"/>
    </xf>
    <xf numFmtId="0" fontId="55" fillId="0" borderId="0" xfId="0" applyFont="1" applyAlignment="1">
      <alignment horizontal="center" vertical="center" wrapText="1"/>
    </xf>
    <xf numFmtId="0" fontId="55" fillId="0" borderId="3" xfId="0" applyFont="1" applyBorder="1" applyAlignment="1">
      <alignment horizontal="center" vertical="center" wrapText="1"/>
    </xf>
    <xf numFmtId="2" fontId="15" fillId="5" borderId="79" xfId="412" applyNumberFormat="1" applyFont="1" applyFill="1" applyBorder="1" applyAlignment="1">
      <alignment horizontal="center" vertical="center" wrapText="1"/>
    </xf>
    <xf numFmtId="2" fontId="15" fillId="5" borderId="101" xfId="412" applyNumberFormat="1" applyFont="1" applyFill="1" applyBorder="1" applyAlignment="1">
      <alignment horizontal="center" vertical="center" wrapText="1"/>
    </xf>
    <xf numFmtId="0" fontId="15" fillId="2" borderId="56"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5" fillId="2" borderId="83" xfId="0" applyFont="1" applyFill="1" applyBorder="1" applyAlignment="1">
      <alignment horizontal="left" vertical="center" wrapText="1"/>
    </xf>
    <xf numFmtId="2" fontId="76" fillId="2" borderId="15" xfId="412" applyNumberFormat="1" applyFont="1" applyFill="1" applyBorder="1" applyAlignment="1">
      <alignment horizontal="center" vertical="center" wrapText="1"/>
    </xf>
    <xf numFmtId="2" fontId="76" fillId="2" borderId="16" xfId="412" applyNumberFormat="1" applyFont="1" applyFill="1" applyBorder="1" applyAlignment="1">
      <alignment horizontal="center" vertical="center" wrapText="1"/>
    </xf>
    <xf numFmtId="0" fontId="76" fillId="39" borderId="4" xfId="0" applyFont="1" applyFill="1" applyBorder="1" applyAlignment="1">
      <alignment horizontal="center" vertical="center" wrapText="1"/>
    </xf>
    <xf numFmtId="0" fontId="76" fillId="39" borderId="6" xfId="0" applyFont="1" applyFill="1" applyBorder="1" applyAlignment="1">
      <alignment horizontal="center" vertical="center" wrapText="1"/>
    </xf>
    <xf numFmtId="0" fontId="79" fillId="2" borderId="4" xfId="0" applyFont="1" applyFill="1" applyBorder="1" applyAlignment="1">
      <alignment horizontal="left" vertical="center" wrapText="1"/>
    </xf>
    <xf numFmtId="0" fontId="79" fillId="2" borderId="5" xfId="0" applyFont="1" applyFill="1" applyBorder="1" applyAlignment="1">
      <alignment horizontal="left" vertical="center" wrapText="1"/>
    </xf>
    <xf numFmtId="0" fontId="79" fillId="2" borderId="6" xfId="0" applyFont="1" applyFill="1" applyBorder="1" applyAlignment="1">
      <alignment horizontal="left" vertical="center" wrapText="1"/>
    </xf>
    <xf numFmtId="2" fontId="79" fillId="2" borderId="13" xfId="412" applyNumberFormat="1" applyFont="1" applyFill="1" applyBorder="1" applyAlignment="1">
      <alignment horizontal="center" vertical="center" wrapText="1"/>
    </xf>
    <xf numFmtId="2" fontId="79" fillId="2" borderId="17" xfId="412" applyNumberFormat="1" applyFont="1" applyFill="1" applyBorder="1" applyAlignment="1">
      <alignment horizontal="center" vertical="center" wrapText="1"/>
    </xf>
    <xf numFmtId="2" fontId="79" fillId="2" borderId="18" xfId="412" applyNumberFormat="1" applyFont="1" applyFill="1" applyBorder="1" applyAlignment="1">
      <alignment horizontal="center" vertical="center" wrapText="1"/>
    </xf>
    <xf numFmtId="0" fontId="15" fillId="2" borderId="98" xfId="0" applyFont="1" applyFill="1" applyBorder="1" applyAlignment="1">
      <alignment horizontal="left" vertical="center" wrapText="1"/>
    </xf>
    <xf numFmtId="0" fontId="15" fillId="2" borderId="78" xfId="0" applyFont="1" applyFill="1" applyBorder="1" applyAlignment="1">
      <alignment horizontal="left" vertical="center" wrapText="1"/>
    </xf>
    <xf numFmtId="0" fontId="15" fillId="2" borderId="53" xfId="0" applyFont="1" applyFill="1" applyBorder="1" applyAlignment="1">
      <alignment horizontal="left" vertical="center" wrapText="1"/>
    </xf>
    <xf numFmtId="2" fontId="15" fillId="2" borderId="79" xfId="412" applyNumberFormat="1" applyFont="1" applyFill="1" applyBorder="1" applyAlignment="1">
      <alignment horizontal="center" vertical="center" wrapText="1"/>
    </xf>
    <xf numFmtId="2" fontId="15" fillId="2" borderId="101" xfId="412" applyNumberFormat="1" applyFont="1" applyFill="1" applyBorder="1" applyAlignment="1">
      <alignment horizontal="center" vertical="center" wrapText="1"/>
    </xf>
    <xf numFmtId="0" fontId="15" fillId="2" borderId="10"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03" xfId="0" applyFont="1" applyFill="1" applyBorder="1" applyAlignment="1">
      <alignment horizontal="left" vertical="center" wrapText="1"/>
    </xf>
    <xf numFmtId="0" fontId="2" fillId="37" borderId="4" xfId="0" applyFont="1" applyFill="1" applyBorder="1" applyAlignment="1">
      <alignment horizontal="center" vertical="center"/>
    </xf>
    <xf numFmtId="0" fontId="2" fillId="37" borderId="5" xfId="0" applyFont="1" applyFill="1" applyBorder="1" applyAlignment="1">
      <alignment horizontal="center" vertical="center"/>
    </xf>
    <xf numFmtId="0" fontId="2" fillId="37" borderId="68" xfId="0" applyFont="1" applyFill="1" applyBorder="1" applyAlignment="1">
      <alignment horizontal="center" vertical="center"/>
    </xf>
    <xf numFmtId="0" fontId="2" fillId="37" borderId="5" xfId="0" applyFont="1" applyFill="1" applyBorder="1" applyAlignment="1">
      <alignment horizontal="center" vertical="center" wrapText="1"/>
    </xf>
    <xf numFmtId="0" fontId="2" fillId="37" borderId="6" xfId="0" applyFont="1" applyFill="1" applyBorder="1" applyAlignment="1">
      <alignment horizontal="center"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79" xfId="0" applyFont="1" applyFill="1" applyBorder="1" applyAlignment="1">
      <alignment horizontal="left" vertical="center" wrapText="1"/>
    </xf>
    <xf numFmtId="0" fontId="15" fillId="2" borderId="96" xfId="0" applyFont="1" applyFill="1" applyBorder="1" applyAlignment="1">
      <alignment horizontal="left" vertical="center" wrapText="1"/>
    </xf>
    <xf numFmtId="0" fontId="56" fillId="2" borderId="4" xfId="0" applyFont="1" applyFill="1" applyBorder="1" applyAlignment="1">
      <alignment horizontal="left" vertical="center" wrapText="1"/>
    </xf>
    <xf numFmtId="0" fontId="56" fillId="2" borderId="5" xfId="0" applyFont="1" applyFill="1" applyBorder="1" applyAlignment="1">
      <alignment horizontal="left" vertical="center" wrapText="1"/>
    </xf>
    <xf numFmtId="0" fontId="56" fillId="2" borderId="6" xfId="0" applyFont="1" applyFill="1" applyBorder="1" applyAlignment="1">
      <alignment horizontal="left" vertical="center" wrapText="1"/>
    </xf>
    <xf numFmtId="0" fontId="2" fillId="37" borderId="10" xfId="0" applyFont="1" applyFill="1" applyBorder="1" applyAlignment="1">
      <alignment horizontal="center" vertical="center"/>
    </xf>
    <xf numFmtId="0" fontId="2" fillId="37" borderId="15" xfId="0" applyFont="1" applyFill="1" applyBorder="1" applyAlignment="1">
      <alignment horizontal="center" vertical="center"/>
    </xf>
    <xf numFmtId="0" fontId="2" fillId="37" borderId="103" xfId="0" applyFont="1" applyFill="1" applyBorder="1" applyAlignment="1">
      <alignment horizontal="center" vertical="center"/>
    </xf>
    <xf numFmtId="0" fontId="2" fillId="37" borderId="15" xfId="0" applyFont="1" applyFill="1" applyBorder="1" applyAlignment="1">
      <alignment horizontal="center" vertical="center" wrapText="1"/>
    </xf>
    <xf numFmtId="0" fontId="2" fillId="37" borderId="16" xfId="0" applyFont="1" applyFill="1" applyBorder="1" applyAlignment="1">
      <alignment horizontal="center" vertical="center" wrapText="1"/>
    </xf>
    <xf numFmtId="9" fontId="15" fillId="2" borderId="7" xfId="0" applyNumberFormat="1" applyFont="1" applyFill="1" applyBorder="1" applyAlignment="1">
      <alignment horizontal="left" vertical="center" wrapText="1"/>
    </xf>
    <xf numFmtId="9" fontId="15" fillId="2" borderId="8" xfId="0" applyNumberFormat="1" applyFont="1" applyFill="1" applyBorder="1" applyAlignment="1">
      <alignment horizontal="left" vertical="center" wrapText="1"/>
    </xf>
    <xf numFmtId="9" fontId="15" fillId="2" borderId="38" xfId="0" applyNumberFormat="1" applyFont="1" applyFill="1" applyBorder="1" applyAlignment="1">
      <alignment horizontal="left" vertical="center" wrapText="1"/>
    </xf>
    <xf numFmtId="2" fontId="76" fillId="2" borderId="13" xfId="412" applyNumberFormat="1" applyFont="1" applyFill="1" applyBorder="1" applyAlignment="1">
      <alignment horizontal="center" vertical="center" wrapText="1"/>
    </xf>
    <xf numFmtId="2" fontId="76" fillId="2" borderId="17" xfId="412" applyNumberFormat="1" applyFont="1" applyFill="1" applyBorder="1" applyAlignment="1">
      <alignment horizontal="center" vertical="center" wrapText="1"/>
    </xf>
    <xf numFmtId="2" fontId="76" fillId="2" borderId="18" xfId="412" applyNumberFormat="1" applyFont="1" applyFill="1" applyBorder="1" applyAlignment="1">
      <alignment horizontal="center" vertical="center" wrapText="1"/>
    </xf>
    <xf numFmtId="0" fontId="56" fillId="2" borderId="4" xfId="0" applyFont="1" applyFill="1" applyBorder="1" applyAlignment="1">
      <alignment horizontal="left" vertical="center"/>
    </xf>
    <xf numFmtId="0" fontId="56" fillId="2" borderId="5" xfId="0" applyFont="1" applyFill="1" applyBorder="1" applyAlignment="1">
      <alignment horizontal="left" vertical="center"/>
    </xf>
    <xf numFmtId="0" fontId="56" fillId="2" borderId="6" xfId="0" applyFont="1" applyFill="1" applyBorder="1" applyAlignment="1">
      <alignment horizontal="left" vertical="center"/>
    </xf>
    <xf numFmtId="2" fontId="76" fillId="2" borderId="0" xfId="412" applyNumberFormat="1" applyFont="1" applyFill="1" applyBorder="1" applyAlignment="1">
      <alignment horizontal="center" vertical="center" wrapText="1"/>
    </xf>
    <xf numFmtId="2" fontId="76" fillId="2" borderId="3" xfId="412" applyNumberFormat="1" applyFont="1" applyFill="1" applyBorder="1" applyAlignment="1">
      <alignment horizontal="center" vertical="center" wrapText="1"/>
    </xf>
    <xf numFmtId="0" fontId="2" fillId="37" borderId="104" xfId="0" applyFont="1" applyFill="1" applyBorder="1" applyAlignment="1">
      <alignment horizontal="center" vertical="center" wrapText="1"/>
    </xf>
    <xf numFmtId="2" fontId="15" fillId="2" borderId="13" xfId="412" applyNumberFormat="1" applyFont="1" applyFill="1" applyBorder="1" applyAlignment="1">
      <alignment horizontal="center" vertical="center" wrapText="1"/>
    </xf>
    <xf numFmtId="2" fontId="15" fillId="2" borderId="17" xfId="412" applyNumberFormat="1" applyFont="1" applyFill="1" applyBorder="1" applyAlignment="1">
      <alignment horizontal="center" vertical="center" wrapText="1"/>
    </xf>
    <xf numFmtId="2" fontId="15" fillId="2" borderId="18" xfId="412" applyNumberFormat="1" applyFont="1" applyFill="1" applyBorder="1" applyAlignment="1">
      <alignment horizontal="center" vertical="center" wrapText="1"/>
    </xf>
    <xf numFmtId="2" fontId="15" fillId="5" borderId="60" xfId="412" applyNumberFormat="1" applyFont="1" applyFill="1" applyBorder="1" applyAlignment="1">
      <alignment horizontal="center" vertical="center" wrapText="1"/>
    </xf>
    <xf numFmtId="2" fontId="15" fillId="5" borderId="58" xfId="412" applyNumberFormat="1" applyFont="1" applyFill="1" applyBorder="1" applyAlignment="1">
      <alignment horizontal="center" vertical="center" wrapText="1"/>
    </xf>
    <xf numFmtId="2" fontId="15" fillId="5" borderId="102" xfId="412" applyNumberFormat="1" applyFont="1" applyFill="1" applyBorder="1" applyAlignment="1">
      <alignment horizontal="center" vertical="center" wrapText="1"/>
    </xf>
    <xf numFmtId="2" fontId="76" fillId="2" borderId="60" xfId="412" applyNumberFormat="1" applyFont="1" applyFill="1" applyBorder="1" applyAlignment="1">
      <alignment horizontal="center" vertical="center" wrapText="1"/>
    </xf>
    <xf numFmtId="2" fontId="76" fillId="2" borderId="58" xfId="412" applyNumberFormat="1" applyFont="1" applyFill="1" applyBorder="1" applyAlignment="1">
      <alignment horizontal="center" vertical="center" wrapText="1"/>
    </xf>
    <xf numFmtId="2" fontId="76" fillId="2" borderId="102" xfId="412" applyNumberFormat="1" applyFont="1" applyFill="1" applyBorder="1" applyAlignment="1">
      <alignment horizontal="center" vertical="center" wrapText="1"/>
    </xf>
    <xf numFmtId="0" fontId="2" fillId="37" borderId="6" xfId="0" applyFont="1" applyFill="1" applyBorder="1" applyAlignment="1">
      <alignment horizontal="center" vertical="center"/>
    </xf>
    <xf numFmtId="2" fontId="98" fillId="2" borderId="13" xfId="412" applyNumberFormat="1" applyFont="1" applyFill="1" applyBorder="1" applyAlignment="1">
      <alignment horizontal="center" vertical="center" wrapText="1"/>
    </xf>
    <xf numFmtId="2" fontId="98" fillId="2" borderId="17" xfId="412" applyNumberFormat="1" applyFont="1" applyFill="1" applyBorder="1" applyAlignment="1">
      <alignment horizontal="center" vertical="center" wrapText="1"/>
    </xf>
    <xf numFmtId="2" fontId="98" fillId="2" borderId="18" xfId="412" applyNumberFormat="1" applyFont="1" applyFill="1" applyBorder="1" applyAlignment="1">
      <alignment horizontal="center" vertical="center" wrapText="1"/>
    </xf>
    <xf numFmtId="0" fontId="76" fillId="2" borderId="4" xfId="0" applyFont="1" applyFill="1" applyBorder="1" applyAlignment="1">
      <alignment horizontal="justify" vertical="center" wrapText="1"/>
    </xf>
    <xf numFmtId="0" fontId="76" fillId="2" borderId="5" xfId="0" applyFont="1" applyFill="1" applyBorder="1" applyAlignment="1">
      <alignment horizontal="justify" vertical="center" wrapText="1"/>
    </xf>
    <xf numFmtId="0" fontId="76" fillId="2" borderId="6" xfId="0" applyFont="1" applyFill="1" applyBorder="1" applyAlignment="1">
      <alignment horizontal="justify" vertical="center" wrapText="1"/>
    </xf>
    <xf numFmtId="2" fontId="76" fillId="2" borderId="4" xfId="0" applyNumberFormat="1" applyFont="1" applyFill="1" applyBorder="1" applyAlignment="1">
      <alignment horizontal="center" vertical="center" wrapText="1"/>
    </xf>
    <xf numFmtId="2" fontId="76" fillId="2" borderId="5" xfId="0" applyNumberFormat="1" applyFont="1" applyFill="1" applyBorder="1" applyAlignment="1">
      <alignment horizontal="center" vertical="center" wrapText="1"/>
    </xf>
    <xf numFmtId="2" fontId="76" fillId="2" borderId="6" xfId="0" applyNumberFormat="1" applyFont="1" applyFill="1" applyBorder="1" applyAlignment="1">
      <alignment horizontal="center" vertical="center" wrapText="1"/>
    </xf>
    <xf numFmtId="0" fontId="79" fillId="3" borderId="4" xfId="0" applyFont="1" applyFill="1" applyBorder="1" applyAlignment="1">
      <alignment horizontal="center" vertical="center" wrapText="1"/>
    </xf>
    <xf numFmtId="0" fontId="79" fillId="3" borderId="5" xfId="0" applyFont="1" applyFill="1" applyBorder="1" applyAlignment="1">
      <alignment horizontal="center" vertical="center" wrapText="1"/>
    </xf>
    <xf numFmtId="2" fontId="76" fillId="3" borderId="4" xfId="0" applyNumberFormat="1" applyFont="1" applyFill="1" applyBorder="1" applyAlignment="1">
      <alignment horizontal="center" vertical="center" wrapText="1"/>
    </xf>
    <xf numFmtId="2" fontId="76" fillId="3" borderId="5" xfId="0" applyNumberFormat="1" applyFont="1" applyFill="1" applyBorder="1" applyAlignment="1">
      <alignment horizontal="center" vertical="center" wrapText="1"/>
    </xf>
    <xf numFmtId="2" fontId="76" fillId="3" borderId="6" xfId="0" applyNumberFormat="1" applyFont="1" applyFill="1" applyBorder="1" applyAlignment="1">
      <alignment horizontal="center" vertical="center" wrapText="1"/>
    </xf>
    <xf numFmtId="0" fontId="76" fillId="40" borderId="4" xfId="0" applyFont="1" applyFill="1" applyBorder="1" applyAlignment="1">
      <alignment horizontal="justify" vertical="center" wrapText="1"/>
    </xf>
    <xf numFmtId="0" fontId="76" fillId="40" borderId="5" xfId="0" applyFont="1" applyFill="1" applyBorder="1" applyAlignment="1">
      <alignment horizontal="justify" vertical="center" wrapText="1"/>
    </xf>
    <xf numFmtId="0" fontId="76" fillId="40" borderId="6" xfId="0" applyFont="1" applyFill="1" applyBorder="1" applyAlignment="1">
      <alignment horizontal="justify" vertical="center" wrapText="1"/>
    </xf>
    <xf numFmtId="0" fontId="79" fillId="2" borderId="10" xfId="0" applyFont="1" applyFill="1" applyBorder="1" applyAlignment="1">
      <alignment horizontal="left" vertical="center" wrapText="1"/>
    </xf>
    <xf numFmtId="0" fontId="79" fillId="2" borderId="15" xfId="0" applyFont="1" applyFill="1" applyBorder="1" applyAlignment="1">
      <alignment horizontal="left" vertical="center" wrapText="1"/>
    </xf>
    <xf numFmtId="0" fontId="79" fillId="2" borderId="16" xfId="0" applyFont="1" applyFill="1" applyBorder="1" applyAlignment="1">
      <alignment horizontal="left" vertical="center" wrapText="1"/>
    </xf>
    <xf numFmtId="0" fontId="76" fillId="2" borderId="4" xfId="0" applyFont="1" applyFill="1" applyBorder="1" applyAlignment="1">
      <alignment horizontal="left" vertical="center" wrapText="1"/>
    </xf>
    <xf numFmtId="0" fontId="76" fillId="2" borderId="5" xfId="0" applyFont="1" applyFill="1" applyBorder="1" applyAlignment="1">
      <alignment horizontal="left" vertical="center" wrapText="1"/>
    </xf>
    <xf numFmtId="0" fontId="76" fillId="2" borderId="6" xfId="0" applyFont="1" applyFill="1" applyBorder="1" applyAlignment="1">
      <alignment horizontal="left" vertical="center" wrapText="1"/>
    </xf>
    <xf numFmtId="0" fontId="2" fillId="34" borderId="4" xfId="0" applyFont="1" applyFill="1" applyBorder="1" applyAlignment="1">
      <alignment horizontal="center" vertical="center"/>
    </xf>
    <xf numFmtId="0" fontId="2" fillId="34" borderId="5" xfId="0" applyFont="1" applyFill="1" applyBorder="1" applyAlignment="1">
      <alignment horizontal="center" vertical="center"/>
    </xf>
    <xf numFmtId="0" fontId="2" fillId="34" borderId="6" xfId="0" applyFont="1" applyFill="1" applyBorder="1" applyAlignment="1">
      <alignment horizontal="center" vertical="center"/>
    </xf>
    <xf numFmtId="0" fontId="76" fillId="3" borderId="4" xfId="0" applyFont="1" applyFill="1" applyBorder="1" applyAlignment="1">
      <alignment horizontal="center" vertical="center" wrapText="1"/>
    </xf>
    <xf numFmtId="0" fontId="76" fillId="3" borderId="5" xfId="0" applyFont="1" applyFill="1" applyBorder="1" applyAlignment="1">
      <alignment horizontal="center" vertical="center" wrapText="1"/>
    </xf>
    <xf numFmtId="0" fontId="76" fillId="3" borderId="6" xfId="0" applyFont="1" applyFill="1" applyBorder="1" applyAlignment="1">
      <alignment horizontal="center" vertical="center" wrapText="1"/>
    </xf>
    <xf numFmtId="0" fontId="96" fillId="2" borderId="1" xfId="0" applyFont="1" applyFill="1" applyBorder="1" applyAlignment="1">
      <alignment horizontal="center" vertical="center" wrapText="1"/>
    </xf>
    <xf numFmtId="0" fontId="96" fillId="2" borderId="97" xfId="0" applyFont="1" applyFill="1" applyBorder="1" applyAlignment="1">
      <alignment horizontal="center" vertical="center" wrapText="1"/>
    </xf>
    <xf numFmtId="0" fontId="96" fillId="2" borderId="69" xfId="0" applyFont="1" applyFill="1" applyBorder="1" applyAlignment="1">
      <alignment horizontal="center" vertical="center" wrapText="1"/>
    </xf>
    <xf numFmtId="0" fontId="96" fillId="2" borderId="0" xfId="0" applyFont="1" applyFill="1" applyAlignment="1">
      <alignment horizontal="center" vertical="center" wrapText="1"/>
    </xf>
    <xf numFmtId="0" fontId="96" fillId="2" borderId="10" xfId="0" applyFont="1" applyFill="1" applyBorder="1" applyAlignment="1">
      <alignment horizontal="center" vertical="center" wrapText="1"/>
    </xf>
    <xf numFmtId="0" fontId="96" fillId="2" borderId="15" xfId="0" applyFont="1" applyFill="1" applyBorder="1" applyAlignment="1">
      <alignment horizontal="center" vertical="center" wrapText="1"/>
    </xf>
    <xf numFmtId="0" fontId="76" fillId="2" borderId="1" xfId="0" applyFont="1" applyFill="1" applyBorder="1" applyAlignment="1">
      <alignment horizontal="justify" vertical="center" wrapText="1"/>
    </xf>
    <xf numFmtId="0" fontId="76" fillId="2" borderId="97" xfId="0" applyFont="1" applyFill="1" applyBorder="1" applyAlignment="1">
      <alignment horizontal="justify" vertical="center" wrapText="1"/>
    </xf>
    <xf numFmtId="0" fontId="76" fillId="2" borderId="2" xfId="0" applyFont="1" applyFill="1" applyBorder="1" applyAlignment="1">
      <alignment horizontal="justify" vertical="center" wrapText="1"/>
    </xf>
    <xf numFmtId="2" fontId="81" fillId="2" borderId="14" xfId="412" applyNumberFormat="1" applyFont="1" applyFill="1" applyBorder="1" applyAlignment="1">
      <alignment horizontal="center" vertical="center" wrapText="1"/>
    </xf>
    <xf numFmtId="0" fontId="76" fillId="2" borderId="14" xfId="0" applyFont="1" applyFill="1" applyBorder="1" applyAlignment="1">
      <alignment horizontal="left" vertical="center" wrapText="1"/>
    </xf>
    <xf numFmtId="0" fontId="2" fillId="34" borderId="10" xfId="0" applyFont="1" applyFill="1" applyBorder="1" applyAlignment="1">
      <alignment horizontal="left" vertical="center"/>
    </xf>
    <xf numFmtId="0" fontId="2" fillId="34" borderId="15" xfId="0" applyFont="1" applyFill="1" applyBorder="1" applyAlignment="1">
      <alignment horizontal="left" vertical="center"/>
    </xf>
    <xf numFmtId="0" fontId="2" fillId="34" borderId="16" xfId="0" applyFont="1" applyFill="1" applyBorder="1" applyAlignment="1">
      <alignment horizontal="left" vertical="center"/>
    </xf>
    <xf numFmtId="0" fontId="44" fillId="0" borderId="1" xfId="0" applyFont="1" applyBorder="1" applyAlignment="1">
      <alignment horizontal="center" vertical="center" wrapText="1"/>
    </xf>
    <xf numFmtId="0" fontId="44" fillId="0" borderId="97" xfId="0" applyFont="1" applyBorder="1" applyAlignment="1">
      <alignment horizontal="center" vertical="center" wrapText="1"/>
    </xf>
    <xf numFmtId="0" fontId="44" fillId="0" borderId="2" xfId="0" applyFont="1" applyBorder="1" applyAlignment="1">
      <alignment horizontal="center" vertical="center" wrapText="1"/>
    </xf>
    <xf numFmtId="0" fontId="39" fillId="33" borderId="10" xfId="0" applyFont="1" applyFill="1" applyBorder="1" applyAlignment="1">
      <alignment horizontal="center" vertical="center"/>
    </xf>
    <xf numFmtId="0" fontId="39" fillId="33" borderId="15" xfId="0" applyFont="1" applyFill="1" applyBorder="1" applyAlignment="1">
      <alignment horizontal="center" vertical="center"/>
    </xf>
    <xf numFmtId="0" fontId="39" fillId="33" borderId="16" xfId="0" applyFont="1" applyFill="1" applyBorder="1" applyAlignment="1">
      <alignment horizontal="center" vertical="center"/>
    </xf>
    <xf numFmtId="0" fontId="15" fillId="5" borderId="69" xfId="0" applyFont="1" applyFill="1" applyBorder="1" applyAlignment="1">
      <alignment horizontal="justify" vertical="center" wrapText="1"/>
    </xf>
    <xf numFmtId="0" fontId="15" fillId="5" borderId="0" xfId="0" applyFont="1" applyFill="1" applyAlignment="1">
      <alignment horizontal="justify" vertical="center" wrapText="1"/>
    </xf>
    <xf numFmtId="0" fontId="15" fillId="5" borderId="3" xfId="0" applyFont="1" applyFill="1" applyBorder="1" applyAlignment="1">
      <alignment horizontal="justify" vertical="center" wrapText="1"/>
    </xf>
    <xf numFmtId="0" fontId="76" fillId="2" borderId="1" xfId="0" applyFont="1" applyFill="1" applyBorder="1" applyAlignment="1">
      <alignment horizontal="left" vertical="center" wrapText="1"/>
    </xf>
    <xf numFmtId="0" fontId="76" fillId="2" borderId="97" xfId="0" applyFont="1" applyFill="1" applyBorder="1" applyAlignment="1">
      <alignment horizontal="left" vertical="center" wrapText="1"/>
    </xf>
    <xf numFmtId="0" fontId="76" fillId="2" borderId="2" xfId="0" applyFont="1" applyFill="1" applyBorder="1" applyAlignment="1">
      <alignment horizontal="left" vertical="center" wrapText="1"/>
    </xf>
    <xf numFmtId="0" fontId="15" fillId="2" borderId="14" xfId="0" applyFont="1" applyFill="1" applyBorder="1" applyAlignment="1">
      <alignment horizontal="left" vertical="center" wrapText="1"/>
    </xf>
    <xf numFmtId="2" fontId="15" fillId="2" borderId="14" xfId="412" applyNumberFormat="1" applyFont="1" applyFill="1" applyBorder="1" applyAlignment="1">
      <alignment horizontal="center" vertical="center" wrapText="1"/>
    </xf>
    <xf numFmtId="0" fontId="79" fillId="3" borderId="14" xfId="0" applyFont="1" applyFill="1" applyBorder="1" applyAlignment="1">
      <alignment horizontal="center" vertical="center" wrapText="1"/>
    </xf>
    <xf numFmtId="2" fontId="76" fillId="3" borderId="14" xfId="0" applyNumberFormat="1" applyFont="1" applyFill="1" applyBorder="1" applyAlignment="1">
      <alignment horizontal="center" vertical="center" wrapText="1"/>
    </xf>
    <xf numFmtId="2" fontId="79" fillId="2" borderId="14" xfId="412" applyNumberFormat="1" applyFont="1" applyFill="1" applyBorder="1" applyAlignment="1">
      <alignment horizontal="center" vertical="center" wrapText="1"/>
    </xf>
    <xf numFmtId="2" fontId="76" fillId="2" borderId="14" xfId="412" applyNumberFormat="1" applyFont="1" applyFill="1" applyBorder="1" applyAlignment="1">
      <alignment horizontal="center" vertical="center" wrapText="1"/>
    </xf>
    <xf numFmtId="2" fontId="15" fillId="5" borderId="14" xfId="412" applyNumberFormat="1" applyFont="1" applyFill="1" applyBorder="1" applyAlignment="1">
      <alignment horizontal="center" vertical="center" wrapText="1"/>
    </xf>
    <xf numFmtId="0" fontId="76" fillId="40" borderId="14" xfId="0" applyFont="1" applyFill="1" applyBorder="1" applyAlignment="1">
      <alignment horizontal="justify" vertical="center" wrapText="1"/>
    </xf>
    <xf numFmtId="0" fontId="79" fillId="2" borderId="14" xfId="0" applyFont="1" applyFill="1" applyBorder="1" applyAlignment="1">
      <alignment horizontal="left" vertical="center" wrapText="1"/>
    </xf>
    <xf numFmtId="0" fontId="2" fillId="37" borderId="14" xfId="0" applyFont="1" applyFill="1" applyBorder="1" applyAlignment="1">
      <alignment horizontal="center" vertical="center"/>
    </xf>
    <xf numFmtId="2" fontId="76" fillId="2" borderId="14" xfId="0" applyNumberFormat="1" applyFont="1" applyFill="1" applyBorder="1" applyAlignment="1">
      <alignment horizontal="center" vertical="center" wrapText="1"/>
    </xf>
    <xf numFmtId="0" fontId="2" fillId="34" borderId="14" xfId="0" applyFont="1" applyFill="1" applyBorder="1" applyAlignment="1">
      <alignment horizontal="center" vertical="center"/>
    </xf>
    <xf numFmtId="0" fontId="76" fillId="3" borderId="14" xfId="0" applyFont="1" applyFill="1" applyBorder="1" applyAlignment="1">
      <alignment horizontal="center" vertical="center" wrapText="1"/>
    </xf>
    <xf numFmtId="0" fontId="76" fillId="2" borderId="14" xfId="0" applyFont="1" applyFill="1" applyBorder="1" applyAlignment="1">
      <alignment horizontal="justify" vertical="center" wrapText="1"/>
    </xf>
    <xf numFmtId="0" fontId="96" fillId="2" borderId="14" xfId="0" applyFont="1" applyFill="1" applyBorder="1" applyAlignment="1">
      <alignment horizontal="center" vertical="center" wrapText="1"/>
    </xf>
    <xf numFmtId="2" fontId="81" fillId="2" borderId="14" xfId="412" applyNumberFormat="1" applyFont="1" applyFill="1" applyBorder="1" applyAlignment="1">
      <alignment horizontal="center" wrapText="1"/>
    </xf>
    <xf numFmtId="0" fontId="2" fillId="34" borderId="14" xfId="0" applyFont="1" applyFill="1" applyBorder="1" applyAlignment="1">
      <alignment horizontal="left" vertical="center"/>
    </xf>
    <xf numFmtId="0" fontId="44" fillId="0" borderId="105" xfId="0" applyFont="1" applyBorder="1" applyAlignment="1">
      <alignment horizontal="center" vertical="center" wrapText="1"/>
    </xf>
    <xf numFmtId="0" fontId="74" fillId="0" borderId="105" xfId="0" applyFont="1" applyBorder="1" applyAlignment="1">
      <alignment horizontal="center" vertical="center" wrapText="1"/>
    </xf>
    <xf numFmtId="0" fontId="12" fillId="0" borderId="106" xfId="0" applyFont="1" applyBorder="1" applyAlignment="1">
      <alignment horizontal="center" vertical="center" wrapText="1"/>
    </xf>
    <xf numFmtId="0" fontId="39" fillId="33" borderId="14" xfId="0" applyFont="1" applyFill="1" applyBorder="1" applyAlignment="1">
      <alignment horizontal="center" vertical="center"/>
    </xf>
    <xf numFmtId="0" fontId="15" fillId="5" borderId="14" xfId="0" applyFont="1" applyFill="1" applyBorder="1" applyAlignment="1">
      <alignment horizontal="justify" vertical="center" wrapText="1"/>
    </xf>
    <xf numFmtId="0" fontId="76" fillId="0" borderId="14" xfId="0" applyFont="1" applyBorder="1" applyAlignment="1">
      <alignment horizontal="left" vertical="center" wrapText="1"/>
    </xf>
    <xf numFmtId="0" fontId="12" fillId="3" borderId="10" xfId="3" applyFont="1" applyFill="1" applyBorder="1" applyAlignment="1">
      <alignment horizontal="center" vertical="center" wrapText="1"/>
    </xf>
    <xf numFmtId="0" fontId="12" fillId="3" borderId="63" xfId="3"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64" xfId="12" applyNumberFormat="1" applyFont="1" applyFill="1" applyBorder="1" applyAlignment="1">
      <alignment horizontal="center" vertical="center" wrapText="1"/>
    </xf>
    <xf numFmtId="0" fontId="12" fillId="3" borderId="4" xfId="3" applyFont="1" applyFill="1" applyBorder="1" applyAlignment="1">
      <alignment horizontal="center" vertical="center" wrapText="1"/>
    </xf>
    <xf numFmtId="0" fontId="12" fillId="3" borderId="5" xfId="3" applyFont="1" applyFill="1" applyBorder="1" applyAlignment="1">
      <alignment horizontal="center" vertical="center" wrapText="1"/>
    </xf>
    <xf numFmtId="169" fontId="12" fillId="30" borderId="10" xfId="3" applyNumberFormat="1" applyFont="1" applyFill="1" applyBorder="1" applyAlignment="1">
      <alignment horizontal="center" vertical="center"/>
    </xf>
    <xf numFmtId="169" fontId="12" fillId="30" borderId="63" xfId="3" applyNumberFormat="1" applyFont="1" applyFill="1" applyBorder="1" applyAlignment="1">
      <alignment horizontal="center" vertical="center"/>
    </xf>
    <xf numFmtId="169" fontId="12" fillId="30" borderId="4" xfId="3" applyNumberFormat="1" applyFont="1" applyFill="1" applyBorder="1" applyAlignment="1">
      <alignment horizontal="center" vertical="center"/>
    </xf>
    <xf numFmtId="169" fontId="12" fillId="30" borderId="5" xfId="3" applyNumberFormat="1" applyFont="1" applyFill="1" applyBorder="1" applyAlignment="1">
      <alignment horizontal="center" vertical="center"/>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30" borderId="30" xfId="3" quotePrefix="1" applyNumberFormat="1" applyFont="1" applyFill="1" applyBorder="1" applyAlignment="1">
      <alignment horizontal="center" vertical="center" wrapText="1"/>
    </xf>
    <xf numFmtId="0" fontId="12" fillId="30" borderId="31" xfId="3" applyFont="1" applyFill="1" applyBorder="1" applyAlignment="1">
      <alignment horizontal="center" vertical="center" wrapText="1"/>
    </xf>
    <xf numFmtId="0" fontId="12" fillId="30" borderId="32"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44" fillId="0" borderId="0" xfId="0" applyFont="1" applyAlignment="1">
      <alignment horizontal="center" vertical="center"/>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9" fillId="3" borderId="13" xfId="0" applyFont="1" applyFill="1" applyBorder="1" applyAlignment="1">
      <alignment horizontal="justify" vertical="center" wrapText="1"/>
    </xf>
    <xf numFmtId="0" fontId="9" fillId="3" borderId="25" xfId="0" applyFont="1" applyFill="1" applyBorder="1" applyAlignment="1">
      <alignment horizontal="justify" vertical="center" wrapText="1"/>
    </xf>
    <xf numFmtId="2" fontId="6" fillId="0" borderId="1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4" fillId="0" borderId="0" xfId="0" applyFont="1" applyAlignment="1">
      <alignment horizontal="center" vertical="center"/>
    </xf>
    <xf numFmtId="1" fontId="13" fillId="30" borderId="4" xfId="0" applyNumberFormat="1" applyFont="1" applyFill="1" applyBorder="1" applyAlignment="1">
      <alignment horizontal="center" vertical="center" wrapText="1"/>
    </xf>
    <xf numFmtId="1" fontId="13" fillId="30" borderId="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9" fontId="7" fillId="0" borderId="13" xfId="380" applyFont="1" applyBorder="1" applyAlignment="1">
      <alignment horizontal="center" vertical="center" wrapText="1"/>
    </xf>
    <xf numFmtId="9" fontId="7" fillId="0" borderId="17" xfId="380" applyFont="1" applyBorder="1" applyAlignment="1">
      <alignment horizontal="center" vertical="center" wrapText="1"/>
    </xf>
    <xf numFmtId="9" fontId="7" fillId="0" borderId="18" xfId="380" applyFont="1" applyBorder="1" applyAlignment="1">
      <alignment horizontal="center" vertical="center" wrapText="1"/>
    </xf>
    <xf numFmtId="0" fontId="12"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29"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3" xfId="8" applyNumberFormat="1" applyFont="1" applyFill="1" applyBorder="1" applyAlignment="1" applyProtection="1">
      <alignment horizontal="center" vertical="center" wrapText="1"/>
    </xf>
    <xf numFmtId="168" fontId="12" fillId="3" borderId="61"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7" xfId="3" applyFont="1" applyFill="1" applyBorder="1" applyAlignment="1">
      <alignment horizontal="center" vertical="center"/>
    </xf>
    <xf numFmtId="0" fontId="13" fillId="3" borderId="70" xfId="3" applyFont="1" applyFill="1" applyBorder="1" applyAlignment="1">
      <alignment horizontal="center" vertical="center"/>
    </xf>
    <xf numFmtId="0" fontId="4" fillId="0" borderId="0" xfId="3" applyFont="1" applyAlignment="1">
      <alignment horizontal="left" vertical="top" wrapText="1"/>
    </xf>
    <xf numFmtId="0" fontId="4" fillId="6" borderId="4"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4" fillId="6" borderId="6" xfId="0" applyFont="1" applyFill="1" applyBorder="1" applyAlignment="1">
      <alignment horizontal="justify"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12" fillId="30" borderId="10" xfId="3" applyFont="1" applyFill="1" applyBorder="1" applyAlignment="1">
      <alignment horizontal="center" vertical="center" wrapText="1"/>
    </xf>
    <xf numFmtId="0" fontId="12" fillId="30" borderId="15" xfId="3" applyFont="1" applyFill="1" applyBorder="1" applyAlignment="1">
      <alignment horizontal="center" vertical="center" wrapText="1"/>
    </xf>
    <xf numFmtId="0" fontId="12" fillId="30" borderId="63" xfId="3" applyFont="1" applyFill="1" applyBorder="1" applyAlignment="1">
      <alignment horizontal="center" vertical="center" wrapText="1"/>
    </xf>
    <xf numFmtId="0" fontId="12" fillId="30" borderId="16" xfId="3" applyFont="1" applyFill="1" applyBorder="1" applyAlignment="1">
      <alignment horizontal="center" vertical="center" wrapText="1"/>
    </xf>
    <xf numFmtId="171" fontId="12" fillId="30" borderId="10" xfId="12" applyNumberFormat="1" applyFont="1" applyFill="1" applyBorder="1" applyAlignment="1">
      <alignment horizontal="center" vertical="center" wrapText="1"/>
    </xf>
    <xf numFmtId="171" fontId="12" fillId="30" borderId="63" xfId="12" applyNumberFormat="1" applyFont="1" applyFill="1" applyBorder="1" applyAlignment="1">
      <alignment horizontal="center" vertical="center" wrapText="1"/>
    </xf>
    <xf numFmtId="171" fontId="12" fillId="30" borderId="16" xfId="12" applyNumberFormat="1" applyFont="1" applyFill="1" applyBorder="1" applyAlignment="1">
      <alignment horizontal="center" vertical="center" wrapText="1"/>
    </xf>
    <xf numFmtId="43" fontId="12" fillId="30" borderId="4" xfId="9" quotePrefix="1" applyNumberFormat="1" applyFont="1" applyFill="1" applyBorder="1" applyAlignment="1">
      <alignment horizontal="center" vertical="center" wrapText="1"/>
    </xf>
    <xf numFmtId="9" fontId="12" fillId="30" borderId="5" xfId="9" quotePrefix="1" applyFont="1" applyFill="1" applyBorder="1" applyAlignment="1">
      <alignment horizontal="center" vertical="center" wrapText="1"/>
    </xf>
    <xf numFmtId="9" fontId="12" fillId="30" borderId="6" xfId="9" quotePrefix="1" applyFont="1" applyFill="1" applyBorder="1" applyAlignment="1">
      <alignment horizontal="center" vertical="center" wrapText="1"/>
    </xf>
    <xf numFmtId="2" fontId="4" fillId="5" borderId="57" xfId="8" applyNumberFormat="1" applyFont="1" applyFill="1" applyBorder="1" applyAlignment="1" applyProtection="1">
      <alignment horizontal="center" vertical="center" wrapText="1"/>
    </xf>
    <xf numFmtId="2" fontId="4" fillId="5" borderId="50" xfId="8" applyNumberFormat="1" applyFont="1" applyFill="1" applyBorder="1" applyAlignment="1" applyProtection="1">
      <alignment horizontal="center" vertical="center" wrapText="1"/>
    </xf>
    <xf numFmtId="2" fontId="4" fillId="5" borderId="54" xfId="8" applyNumberFormat="1" applyFont="1" applyFill="1" applyBorder="1" applyAlignment="1" applyProtection="1">
      <alignment horizontal="center" vertical="center" wrapText="1"/>
    </xf>
    <xf numFmtId="168" fontId="5" fillId="2" borderId="1" xfId="8" applyNumberFormat="1" applyFont="1" applyFill="1" applyBorder="1" applyAlignment="1" applyProtection="1">
      <alignment horizontal="center" vertical="center" wrapText="1"/>
    </xf>
    <xf numFmtId="168" fontId="5" fillId="2" borderId="69" xfId="8" applyNumberFormat="1" applyFont="1" applyFill="1" applyBorder="1" applyAlignment="1" applyProtection="1">
      <alignment horizontal="center" vertical="center" wrapText="1"/>
    </xf>
    <xf numFmtId="168" fontId="5" fillId="2" borderId="10" xfId="8" applyNumberFormat="1" applyFont="1" applyFill="1" applyBorder="1" applyAlignment="1" applyProtection="1">
      <alignment horizontal="center" vertical="center" wrapText="1"/>
    </xf>
    <xf numFmtId="2" fontId="4" fillId="2" borderId="51" xfId="8" applyNumberFormat="1" applyFont="1" applyFill="1" applyBorder="1" applyAlignment="1" applyProtection="1">
      <alignment horizontal="center" vertical="center" wrapText="1"/>
    </xf>
    <xf numFmtId="170" fontId="17" fillId="30" borderId="13" xfId="8" applyNumberFormat="1" applyFont="1" applyFill="1" applyBorder="1" applyAlignment="1" applyProtection="1">
      <alignment horizontal="center" vertical="center" wrapText="1"/>
    </xf>
    <xf numFmtId="170" fontId="17" fillId="30" borderId="17" xfId="8" applyNumberFormat="1" applyFont="1" applyFill="1" applyBorder="1" applyAlignment="1" applyProtection="1">
      <alignment horizontal="center" vertical="center" wrapText="1"/>
    </xf>
    <xf numFmtId="170" fontId="17" fillId="30" borderId="18" xfId="8" applyNumberFormat="1" applyFont="1" applyFill="1" applyBorder="1" applyAlignment="1" applyProtection="1">
      <alignment horizontal="center" vertical="center" wrapText="1"/>
    </xf>
    <xf numFmtId="171" fontId="12" fillId="6" borderId="4" xfId="3" applyNumberFormat="1" applyFont="1" applyFill="1" applyBorder="1" applyAlignment="1">
      <alignment horizontal="center" vertical="center" wrapText="1"/>
    </xf>
    <xf numFmtId="171" fontId="12" fillId="6" borderId="5" xfId="3" applyNumberFormat="1" applyFont="1" applyFill="1" applyBorder="1" applyAlignment="1">
      <alignment horizontal="center" vertical="center" wrapText="1"/>
    </xf>
    <xf numFmtId="171" fontId="12" fillId="6" borderId="6" xfId="3" applyNumberFormat="1" applyFont="1" applyFill="1" applyBorder="1" applyAlignment="1">
      <alignment horizontal="center" vertical="center" wrapText="1"/>
    </xf>
    <xf numFmtId="1" fontId="12" fillId="6" borderId="4" xfId="3" applyNumberFormat="1" applyFont="1" applyFill="1" applyBorder="1" applyAlignment="1">
      <alignment horizontal="center" vertical="center" wrapText="1"/>
    </xf>
    <xf numFmtId="1" fontId="12" fillId="6" borderId="5" xfId="3" applyNumberFormat="1" applyFont="1" applyFill="1" applyBorder="1" applyAlignment="1">
      <alignment horizontal="center" vertical="center" wrapText="1"/>
    </xf>
    <xf numFmtId="1" fontId="12" fillId="6" borderId="6" xfId="3" applyNumberFormat="1" applyFont="1" applyFill="1" applyBorder="1" applyAlignment="1">
      <alignment horizontal="center" vertical="center" wrapText="1"/>
    </xf>
  </cellXfs>
  <cellStyles count="2393">
    <cellStyle name="_Anexo __  RCSP Condiciones Obligatorias" xfId="427" xr:uid="{5AA51E52-C579-4C22-886C-D0C96713BBA9}"/>
    <cellStyle name="_Anexo __ Autos Condiciones Obligatorias" xfId="428" xr:uid="{379E4A21-7D62-4DF8-ACD6-2CD45307FFBA}"/>
    <cellStyle name="_Anexo __ Manejo Condiciones Obligatorias" xfId="429" xr:uid="{89A979D5-7497-44CC-822A-DD4AE4963081}"/>
    <cellStyle name="_Anexo 1 Habilitantes" xfId="430" xr:uid="{8E2897FB-29BF-4223-9192-C3D0516EBA66}"/>
    <cellStyle name="_Anexo 2 Condiciones Obligatorias" xfId="431" xr:uid="{B4B581E0-02E2-4FDC-A20C-6F03CFCE475A}"/>
    <cellStyle name="_EVALUACION TECNICA METROVIVIENDA 2010" xfId="432" xr:uid="{CCB498C9-B7A9-4D6A-B043-FFE3CB3DBECF}"/>
    <cellStyle name="_EVALUACION TECNICA METROVIVIENDA 2010 2" xfId="433" xr:uid="{E9E90768-6557-449E-9390-BE9A200EB0B5}"/>
    <cellStyle name="_EVALUACION TECNICA METROVIVIENDA 2010_INFORME DE EVALUACION TECNICO PRELIMINAR AJUSTADO" xfId="434" xr:uid="{235FE203-35E6-47A0-9289-C8B56DDA950D}"/>
    <cellStyle name="_Formato slips estándar" xfId="435" xr:uid="{18170DE1-6E3E-4994-BAAF-106EA1C3DFA7}"/>
    <cellStyle name="_Formato slips estándar_Adenda Grupo 2 COMP MC" xfId="436" xr:uid="{8E41073B-7CD0-40B2-8664-F021F716EBA6}"/>
    <cellStyle name="_Formato slips estándar_Adenda Grupo 2 COMP MCano" xfId="437" xr:uid="{15D20541-62D0-4AF1-8AD3-C599B3EBF28F}"/>
    <cellStyle name="_Formato slips estándar_Condiciones Complementarias TRDM" xfId="438" xr:uid="{E99833B7-6E4E-4E0D-811F-8778C1E0F763}"/>
    <cellStyle name="_Formato slips estándar_Condiciones Complementarias V7-1-10" xfId="439" xr:uid="{A2D98D6E-6910-412D-89C1-6342D17173E1}"/>
    <cellStyle name="_Formato slips estándar_SlipTecnico Grupo EEB - D&amp;O 6ene10" xfId="440" xr:uid="{875C40AA-402E-4546-960D-AD8A4F0969D8}"/>
    <cellStyle name="_Grupo 1 COMPL. V Adenda F" xfId="441" xr:uid="{BEBA8CC0-A817-4547-A3AB-96BC582A9DD3}"/>
    <cellStyle name="_Slip habilitantes DM (Secretaría)" xfId="442" xr:uid="{7882D318-982B-4238-8824-49AEB58B98CA}"/>
    <cellStyle name="_Slip habilitantes DM (Secretaría)_Adenda Grupo 2 COMP MC" xfId="443" xr:uid="{2CF8B425-6056-45DC-AEFD-04E1F0F79087}"/>
    <cellStyle name="_Slip habilitantes DM (Secretaría)_Adenda Grupo 2 COMP MCano" xfId="444" xr:uid="{E9F0B775-9504-48B8-8092-B6EFF04689BC}"/>
    <cellStyle name="_Slip habilitantes DM (Secretaría)_Condiciones Complementarias TRDM" xfId="445" xr:uid="{453EC9CE-0DC1-4D50-AFFF-51A321E6C824}"/>
    <cellStyle name="_Slip habilitantes DM (Secretaría)_Condiciones Complementarias V7-1-10" xfId="446" xr:uid="{AD181123-C1E4-4F82-B02D-41E17B4AC750}"/>
    <cellStyle name="_Slip habilitantes DM (Secretaría)_SlipTecnico Grupo EEB - D&amp;O 6ene10" xfId="447" xr:uid="{0D2B3AB4-5986-4B65-A148-CAAF9A993BEE}"/>
    <cellStyle name="_SLIP RCSP NUEVAS CONDICIONES" xfId="448" xr:uid="{4FEB2BD3-0AF5-4FD8-9D54-F855B8F238F9}"/>
    <cellStyle name="_SLIP RCSP NUEVAS CONDICIONES_Adenda Grupo 2 COMP MC" xfId="449" xr:uid="{AEBFA94A-C79A-4F28-AF4C-FAABBFDD7869}"/>
    <cellStyle name="_SLIP RCSP NUEVAS CONDICIONES_Adenda Grupo 2 COMP MCano" xfId="450" xr:uid="{5F2E7BA4-3059-4B2A-80A9-31278CDE290B}"/>
    <cellStyle name="_SLIP RCSP NUEVAS CONDICIONES_Condiciones Complementarias TRDM" xfId="451" xr:uid="{D8B1860A-A97A-4FF4-BC94-FB50095A1D9E}"/>
    <cellStyle name="_SLIP RCSP NUEVAS CONDICIONES_Condiciones Complementarias V7-1-10" xfId="452" xr:uid="{3638F030-3D24-4EC2-B195-6598A10B6E5A}"/>
    <cellStyle name="_SLIP RCSP NUEVAS CONDICIONES_SlipTecnico Grupo EEB - D&amp;O 6ene10" xfId="453" xr:uid="{2381B5E6-3367-4962-A0BC-DF639E072EA9}"/>
    <cellStyle name="_Slips RCSP (habilitantes) Secretaría" xfId="454" xr:uid="{742817AD-1908-4C4C-A97A-3940B20827B3}"/>
    <cellStyle name="_Slips RCSP (habilitantes) Secretaría_Adenda Grupo 2 COMP MC" xfId="455" xr:uid="{FF71051F-6C7B-4B9A-B371-A2D5081F7E94}"/>
    <cellStyle name="_Slips RCSP (habilitantes) Secretaría_Adenda Grupo 2 COMP MCano" xfId="456" xr:uid="{B3241937-3C85-488D-A8CC-54940B8606FF}"/>
    <cellStyle name="_Slips RCSP (habilitantes) Secretaría_Condiciones Complementarias TRDM" xfId="457" xr:uid="{535732DE-7CCD-4BBC-9FC0-FFF363219937}"/>
    <cellStyle name="_Slips RCSP (habilitantes) Secretaría_Condiciones Complementarias V7-1-10" xfId="458" xr:uid="{4028EC61-1511-44AA-A9D7-2FF8C2696082}"/>
    <cellStyle name="_Slips RCSP (habilitantes) Secretaría_SlipTecnico Grupo EEB - D&amp;O 6ene10" xfId="459" xr:uid="{4332D8B9-5E8E-4489-AA29-59ADA8C19318}"/>
    <cellStyle name="_Terminos Solicitados." xfId="460" xr:uid="{49FD9C3F-FD15-47FE-95FE-3D283B364CBD}"/>
    <cellStyle name="20% - Accent1" xfId="461" xr:uid="{E4276766-9D03-4FAF-AC2E-07DB2C2AEE33}"/>
    <cellStyle name="20% - Accent2" xfId="462" xr:uid="{EDD90D85-D37F-4270-81E3-B76588639791}"/>
    <cellStyle name="20% - Accent3" xfId="463" xr:uid="{8BD8C7FA-3163-408F-9F37-3E1335CE0AFD}"/>
    <cellStyle name="20% - Accent4" xfId="464" xr:uid="{28F37608-8E18-44F9-A2F8-C1CDEB4DC68A}"/>
    <cellStyle name="20% - Accent5" xfId="465" xr:uid="{8AB0ADBD-352F-46BB-B409-C8D94F392650}"/>
    <cellStyle name="20% - Accent6" xfId="466"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7" xr:uid="{1E918094-4A59-488E-A59C-4DB8CC790051}"/>
    <cellStyle name="40% - Accent2" xfId="468" xr:uid="{8F2A3885-B09E-4827-A18D-1E3E3378DC62}"/>
    <cellStyle name="40% - Accent3" xfId="469" xr:uid="{ADD9B184-F5A1-4DD1-886E-1C7D051C36F1}"/>
    <cellStyle name="40% - Accent4" xfId="470" xr:uid="{F6F6C289-89D8-4862-9CB3-E02B83AAB1DA}"/>
    <cellStyle name="40% - Accent5" xfId="471" xr:uid="{2BE13A66-74D0-47D5-B9A3-37516E96DD57}"/>
    <cellStyle name="40% - Accent6" xfId="472"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8" xr:uid="{8DF552D7-131D-450C-BE79-615BD9E25A69}"/>
    <cellStyle name="60% - Accent2" xfId="479" xr:uid="{485A5091-5D7F-41FA-934A-3EC9BF342393}"/>
    <cellStyle name="60% - Accent3" xfId="480" xr:uid="{2346FE7E-9B8C-4049-A882-AC5268581C29}"/>
    <cellStyle name="60% - Accent4" xfId="481" xr:uid="{DFB699F2-9C70-4780-9339-8ECA1A871C4C}"/>
    <cellStyle name="60% - Accent5" xfId="482" xr:uid="{286CAC1E-608C-489F-9F3D-E02E2E799E42}"/>
    <cellStyle name="60% - Accent6" xfId="483"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4" xr:uid="{B2C22CC5-471C-40D2-99E9-5CFA0D1DB549}"/>
    <cellStyle name="Accent2" xfId="485" xr:uid="{179B9758-9D0E-4A1D-8491-9253725766C6}"/>
    <cellStyle name="Accent3" xfId="486" xr:uid="{52CB6D9B-22A4-411D-8477-1C6C0E635C00}"/>
    <cellStyle name="Accent4" xfId="487" xr:uid="{0CC165CA-408C-4E90-9001-53FA38DF4D97}"/>
    <cellStyle name="Accent5" xfId="488" xr:uid="{AE486D09-99C3-415D-A77D-0BFF1B2D4C12}"/>
    <cellStyle name="Accent6" xfId="489" xr:uid="{112944FA-DD95-4577-BDD3-21C07FC8F026}"/>
    <cellStyle name="Bad" xfId="490"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91" xr:uid="{CD5D5677-3350-4C0F-AD31-E0CD207ECEB3}"/>
    <cellStyle name="Calculation 2" xfId="477" xr:uid="{609D99E1-4ED7-48B6-80B8-82F8E2EF38A1}"/>
    <cellStyle name="Calculation 3" xfId="2359" xr:uid="{5BE76B43-FF3F-4F2A-BDCF-73DD83DB0AFD}"/>
    <cellStyle name="Cálculo 2" xfId="105" xr:uid="{76196B4D-7ECF-4A14-947F-70F8ED1C49A3}"/>
    <cellStyle name="Cálculo 2 2" xfId="106" xr:uid="{C6E132FA-7E96-42CA-B3FF-0EDDF5082DE3}"/>
    <cellStyle name="Cálculo 2 2 2" xfId="493" xr:uid="{57CEB728-E3A0-4080-90AB-6379F5EE299C}"/>
    <cellStyle name="Cálculo 2 2 3" xfId="475" xr:uid="{BCD25594-D688-490D-BB35-70B3FFA2F2E8}"/>
    <cellStyle name="Cálculo 2 2 4" xfId="2357" xr:uid="{DFEA6F2D-BCDE-404D-A8FC-93A925A60EDD}"/>
    <cellStyle name="Cálculo 2 3" xfId="492" xr:uid="{AF694258-C169-43CA-98D9-1831D8B18D02}"/>
    <cellStyle name="Cálculo 2 4" xfId="476" xr:uid="{FC44B59A-981A-4EA0-9383-4E275ECEE608}"/>
    <cellStyle name="Cálculo 2 5" xfId="2358" xr:uid="{83DEA51E-61AA-4680-AA49-4F4F44B04308}"/>
    <cellStyle name="Cálculo 3" xfId="107" xr:uid="{6184B528-D68F-43DD-9656-BBDDFA733057}"/>
    <cellStyle name="Cálculo 3 2" xfId="494" xr:uid="{22D694AF-CA1C-4962-9BAF-E4E6C4DA7AC4}"/>
    <cellStyle name="Cálculo 3 3" xfId="474" xr:uid="{6F96476E-28B0-463B-9E17-A1B206A14D8F}"/>
    <cellStyle name="Cálculo 3 4" xfId="2356" xr:uid="{59035A11-07A5-4E65-8EBB-660159ED1694}"/>
    <cellStyle name="Cálculo 4" xfId="108" xr:uid="{CAEE7AE5-C337-409F-B254-3A8FD0605739}"/>
    <cellStyle name="Cálculo 4 2" xfId="495" xr:uid="{4EFB97A5-E29E-4092-9696-843CA9A7CB40}"/>
    <cellStyle name="Cálculo 4 3" xfId="473" xr:uid="{B9E56C7E-2EEC-4064-B1FB-BEB644B3561A}"/>
    <cellStyle name="Cálculo 4 4" xfId="2355"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xfId="413" builtinId="45"/>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6" xr:uid="{D573D5D0-9E79-43EA-9B22-F91B5514B827}"/>
    <cellStyle name="Entrada 2 2 3" xfId="2349" xr:uid="{5390E6FB-31FD-4FD3-8B2F-39A39AB1A838}"/>
    <cellStyle name="Entrada 2 2 4" xfId="2374" xr:uid="{19E49A1B-662E-4D46-A257-7E90D99D4B59}"/>
    <cellStyle name="Entrada 2 3" xfId="505" xr:uid="{B21D49E3-7BFB-4FB4-A4C7-58A731109987}"/>
    <cellStyle name="Entrada 2 4" xfId="2348" xr:uid="{CDF56184-F537-4985-8172-8D0EAFDB156D}"/>
    <cellStyle name="Entrada 2 5" xfId="2354" xr:uid="{8663F644-F067-4038-8FA7-40DA3A13C88D}"/>
    <cellStyle name="Entrada 3" xfId="147" xr:uid="{E5EDA3C3-6242-47F1-813C-B6F7EEC64A42}"/>
    <cellStyle name="Entrada 3 2" xfId="507" xr:uid="{4A11B70C-DB4C-40FF-A116-1CD3B9034283}"/>
    <cellStyle name="Entrada 3 3" xfId="2350" xr:uid="{8A581350-E3EC-4B1E-BBE0-326D71FDCF60}"/>
    <cellStyle name="Entrada 3 4" xfId="2353" xr:uid="{D49BBF30-2267-4A8C-BDC6-0FD0C5843DF4}"/>
    <cellStyle name="Entrada 4" xfId="148" xr:uid="{3617F9E5-C394-4A5F-A0C9-40068288CC70}"/>
    <cellStyle name="Entrada 4 2" xfId="508" xr:uid="{34C5D4D0-E7AA-4DA3-A3A6-7A7A4C260CC4}"/>
    <cellStyle name="Entrada 4 3" xfId="2351" xr:uid="{720C0966-BB6E-43A9-B4E7-439603FCA55D}"/>
    <cellStyle name="Entrada 4 4" xfId="2352" xr:uid="{B47D8D48-656E-43B6-89A5-A7B7EC99F4CE}"/>
    <cellStyle name="Estilo 1" xfId="149" xr:uid="{12D64820-CFA2-4FD4-A3F2-653665BC5B7F}"/>
    <cellStyle name="Estilo 1 10" xfId="510" xr:uid="{A5BDD4D4-2FD4-4CA2-B215-EA45A711227A}"/>
    <cellStyle name="Estilo 1 10 2" xfId="511" xr:uid="{44BA127D-4706-4028-8AE2-709CA87E08AC}"/>
    <cellStyle name="Estilo 1 100" xfId="512" xr:uid="{C3D1F019-9180-4F8C-B7E2-AA5F6C2E0DC9}"/>
    <cellStyle name="Estilo 1 101" xfId="513" xr:uid="{7D49B6F8-923F-418D-BE54-12C11EBD994B}"/>
    <cellStyle name="Estilo 1 102" xfId="514" xr:uid="{0C3AA143-F3AE-4FA0-9B45-C7BB86DE9A8D}"/>
    <cellStyle name="Estilo 1 103" xfId="515" xr:uid="{4DDD171B-0F9F-4675-827A-5F84F728380E}"/>
    <cellStyle name="Estilo 1 104" xfId="509" xr:uid="{43B3E9BA-C5A8-4919-98A2-004ADAF5D92E}"/>
    <cellStyle name="Estilo 1 11" xfId="516" xr:uid="{A330536D-7AA6-4B39-94DA-1F46A1CB4B2E}"/>
    <cellStyle name="Estilo 1 11 2" xfId="517" xr:uid="{848C3C24-B621-40AE-B2C1-E41C26F4F34E}"/>
    <cellStyle name="Estilo 1 12" xfId="518" xr:uid="{D85619D2-4435-4F97-B54C-72C4658FED01}"/>
    <cellStyle name="Estilo 1 12 2" xfId="519" xr:uid="{49FB97F9-8458-4575-A488-A8CAA757D65E}"/>
    <cellStyle name="Estilo 1 13" xfId="520" xr:uid="{86D3DA01-9FAD-4C81-8528-981B748121C9}"/>
    <cellStyle name="Estilo 1 13 2" xfId="521" xr:uid="{176AE657-670E-4A35-B432-418E9E48B2B7}"/>
    <cellStyle name="Estilo 1 14" xfId="522" xr:uid="{179A4962-7495-4E87-AB3E-9054ADD25501}"/>
    <cellStyle name="Estilo 1 14 2" xfId="523" xr:uid="{08E5F87E-A1C0-48CF-9A7B-DD91F3912FD8}"/>
    <cellStyle name="Estilo 1 15" xfId="524" xr:uid="{5ABEABA0-4679-4724-A624-0EF245B646A3}"/>
    <cellStyle name="Estilo 1 15 2" xfId="525" xr:uid="{ADDECCF3-EE13-4383-A027-C14F6832B55E}"/>
    <cellStyle name="Estilo 1 16" xfId="526" xr:uid="{D436BF8B-888C-4D4D-86D7-08BF611CEF2D}"/>
    <cellStyle name="Estilo 1 16 2" xfId="527" xr:uid="{B774D8F4-E412-4240-9F0F-2E553F058609}"/>
    <cellStyle name="Estilo 1 17" xfId="528" xr:uid="{970A9B7A-CDB8-4F71-8E74-AE666E48E2E9}"/>
    <cellStyle name="Estilo 1 17 2" xfId="529" xr:uid="{6A967095-F236-4448-9F44-06A912FE52A7}"/>
    <cellStyle name="Estilo 1 18" xfId="530" xr:uid="{A92ADB0A-C90F-4B79-A9F8-401287BDE6BE}"/>
    <cellStyle name="Estilo 1 18 2" xfId="531" xr:uid="{9C2483B8-C65A-479F-B9D9-40FDB9ADDDC9}"/>
    <cellStyle name="Estilo 1 19" xfId="532" xr:uid="{5225E8CC-7360-4588-A19F-FF02B9DF7B57}"/>
    <cellStyle name="Estilo 1 19 2" xfId="533" xr:uid="{0FAD628D-99F7-4C36-9C74-187D62D0AAF5}"/>
    <cellStyle name="Estilo 1 2" xfId="150" xr:uid="{AA71AFA0-59C0-4018-8D4C-E2C95F2D7F28}"/>
    <cellStyle name="Estilo 1 2 2" xfId="535" xr:uid="{66DF0024-F998-4DD1-BABF-38D9843DFC2D}"/>
    <cellStyle name="Estilo 1 2 3" xfId="536" xr:uid="{41A5A25A-1371-4BF0-9B4E-828F65989726}"/>
    <cellStyle name="Estilo 1 2 4" xfId="534" xr:uid="{4A5D5061-39E0-498B-8A51-12324E1A8FAD}"/>
    <cellStyle name="Estilo 1 20" xfId="537" xr:uid="{541E148D-6B7A-4741-BBDA-21A73FD6BB34}"/>
    <cellStyle name="Estilo 1 20 2" xfId="538" xr:uid="{58E789F4-D25F-4E49-A07B-E6D28C5674BF}"/>
    <cellStyle name="Estilo 1 21" xfId="539" xr:uid="{D180C39D-5B54-4E0A-B3D3-B0555C875C0C}"/>
    <cellStyle name="Estilo 1 21 2" xfId="540" xr:uid="{5F15DD37-3DF1-421D-9EB2-15B729930972}"/>
    <cellStyle name="Estilo 1 22" xfId="541" xr:uid="{03B5B7B6-D529-49B3-BDD2-260F994A49B1}"/>
    <cellStyle name="Estilo 1 22 2" xfId="542" xr:uid="{E29AB0D7-A60F-46E3-8C68-31B7869CFD53}"/>
    <cellStyle name="Estilo 1 23" xfId="543" xr:uid="{7E06136A-7C50-47C5-BB3E-AAEC79C629C2}"/>
    <cellStyle name="Estilo 1 23 2" xfId="544" xr:uid="{9F89637C-247E-4F63-ABC2-05C6A4412E67}"/>
    <cellStyle name="Estilo 1 24" xfId="545" xr:uid="{6C5ADA9D-5186-49AC-A5B7-263B3AA7EBDA}"/>
    <cellStyle name="Estilo 1 24 2" xfId="546" xr:uid="{FB08B541-24F2-4BAB-A51E-84B236837727}"/>
    <cellStyle name="Estilo 1 25" xfId="547" xr:uid="{D3A57D03-271A-44CC-9A03-033764767D4A}"/>
    <cellStyle name="Estilo 1 25 2" xfId="548" xr:uid="{3C4B64B8-2D39-49E6-90A1-161F783FD787}"/>
    <cellStyle name="Estilo 1 26" xfId="549" xr:uid="{B381BD64-53BB-4219-B63F-6FDA710B2190}"/>
    <cellStyle name="Estilo 1 26 2" xfId="550" xr:uid="{D4565367-D85B-4174-8F85-30FC53978589}"/>
    <cellStyle name="Estilo 1 27" xfId="551" xr:uid="{6CBD22C3-0B37-4B1D-AC08-452E2A7687A2}"/>
    <cellStyle name="Estilo 1 27 2" xfId="552" xr:uid="{C2F31EAE-2539-4038-A05C-3CEE704E298A}"/>
    <cellStyle name="Estilo 1 28" xfId="553" xr:uid="{49CBB67C-5C90-4A64-B507-23096CA0006E}"/>
    <cellStyle name="Estilo 1 28 2" xfId="554" xr:uid="{FAFC0668-3AD1-42D9-B760-E62ED2A7AAC8}"/>
    <cellStyle name="Estilo 1 29" xfId="555" xr:uid="{D4B80BA9-874E-45F1-8070-17D8D743D35A}"/>
    <cellStyle name="Estilo 1 29 2" xfId="556" xr:uid="{16A1A6BF-9407-4264-ABF3-4FACD993D41C}"/>
    <cellStyle name="Estilo 1 3" xfId="151" xr:uid="{64E273AF-AA51-4FF3-B975-931568901BE3}"/>
    <cellStyle name="Estilo 1 3 2" xfId="558" xr:uid="{C2FE3429-C9A2-4A88-A6CC-863C3692C4D6}"/>
    <cellStyle name="Estilo 1 3 3" xfId="559" xr:uid="{4528B99C-EE92-44BC-9B7D-E0324276A606}"/>
    <cellStyle name="Estilo 1 3 4" xfId="557" xr:uid="{7A831569-3F49-4F53-844E-E6C2E0FE1333}"/>
    <cellStyle name="Estilo 1 30" xfId="560" xr:uid="{083CB53E-DFA9-4934-8D2B-480C837D2562}"/>
    <cellStyle name="Estilo 1 30 2" xfId="561" xr:uid="{65D5C923-7440-4B8C-94D4-F9403A25CF2F}"/>
    <cellStyle name="Estilo 1 31" xfId="562" xr:uid="{068DEC99-929D-409D-8661-9DB184E9C358}"/>
    <cellStyle name="Estilo 1 31 2" xfId="563" xr:uid="{690A436D-2FF1-4C33-90CB-52602EEDF435}"/>
    <cellStyle name="Estilo 1 32" xfId="564" xr:uid="{FBD0CC7F-229B-401C-AE53-1692E23BB522}"/>
    <cellStyle name="Estilo 1 32 2" xfId="565" xr:uid="{D279A833-BF01-458A-8E23-4196BC94C621}"/>
    <cellStyle name="Estilo 1 33" xfId="566" xr:uid="{1C19CD03-647F-4E95-98CA-8CF09B5DF217}"/>
    <cellStyle name="Estilo 1 33 2" xfId="567" xr:uid="{5A84C2DE-8CCD-42B2-AD31-E1D3A5BF8E0A}"/>
    <cellStyle name="Estilo 1 34" xfId="568" xr:uid="{60925AB5-6F68-4030-BD7D-A7F1911962AF}"/>
    <cellStyle name="Estilo 1 34 2" xfId="569" xr:uid="{F978AD8D-9C0D-46BF-B966-A15EB01AA244}"/>
    <cellStyle name="Estilo 1 35" xfId="570" xr:uid="{891EC5D4-AA4E-415B-B5B4-88C7C93BECB6}"/>
    <cellStyle name="Estilo 1 35 2" xfId="571" xr:uid="{7280D896-57CF-42DE-B45B-5B240820839C}"/>
    <cellStyle name="Estilo 1 36" xfId="572" xr:uid="{F2E08498-15CC-49DE-B313-C260F5CADF87}"/>
    <cellStyle name="Estilo 1 36 2" xfId="573" xr:uid="{78F610DD-B4AA-4D49-897E-1C83278929BD}"/>
    <cellStyle name="Estilo 1 37" xfId="574" xr:uid="{D9A50C98-7C44-46CB-8954-C737C9C5CF87}"/>
    <cellStyle name="Estilo 1 37 2" xfId="575" xr:uid="{8A8E0316-D741-4FF4-96D3-294D46078387}"/>
    <cellStyle name="Estilo 1 38" xfId="576" xr:uid="{E7C443B4-E94A-48CD-B3B7-E6E64B0957EC}"/>
    <cellStyle name="Estilo 1 38 2" xfId="577" xr:uid="{ED307C91-12F8-44A5-9777-FECF8363ABFD}"/>
    <cellStyle name="Estilo 1 39" xfId="578" xr:uid="{B681B4B2-4392-4200-9EE1-B1A6EA420190}"/>
    <cellStyle name="Estilo 1 39 2" xfId="579" xr:uid="{892D9BC9-7A38-4EC4-8854-2DD1597D50AD}"/>
    <cellStyle name="Estilo 1 4" xfId="580" xr:uid="{90433E79-35D3-4D89-9EDB-39338F4B67B9}"/>
    <cellStyle name="Estilo 1 4 2" xfId="581" xr:uid="{5D349BF3-4C84-405E-B163-6F8137973CDE}"/>
    <cellStyle name="Estilo 1 40" xfId="582" xr:uid="{6FBBDDF3-FFD8-4FD7-B358-4C022D297E76}"/>
    <cellStyle name="Estilo 1 40 2" xfId="583" xr:uid="{2899B76F-E954-4C42-87F5-B677CEB016B5}"/>
    <cellStyle name="Estilo 1 41" xfId="584" xr:uid="{7306E9E9-2979-418F-B3D5-C46C73175985}"/>
    <cellStyle name="Estilo 1 41 2" xfId="585" xr:uid="{31C29B5B-CFEC-45B9-96DB-F09396FE16CB}"/>
    <cellStyle name="Estilo 1 41 3" xfId="586" xr:uid="{410AEAE7-6CBC-4691-BA96-342F1F4A495E}"/>
    <cellStyle name="Estilo 1 42" xfId="587" xr:uid="{DF58920D-206F-4597-A411-EE7ED6D0F0D7}"/>
    <cellStyle name="Estilo 1 43" xfId="588" xr:uid="{485984FD-9C9F-4E59-9567-D5A67D942B52}"/>
    <cellStyle name="Estilo 1 44" xfId="589" xr:uid="{1CD41191-5830-4B90-8B2C-7CEE5DCA8EB5}"/>
    <cellStyle name="Estilo 1 45" xfId="590" xr:uid="{756BCE82-C518-44F0-B7BD-9C94809F6CC7}"/>
    <cellStyle name="Estilo 1 46" xfId="591" xr:uid="{7EAB0686-A7C6-47FD-A42D-037E4C697A1C}"/>
    <cellStyle name="Estilo 1 47" xfId="592" xr:uid="{7D880271-92EA-440C-9488-DEC1E025298B}"/>
    <cellStyle name="Estilo 1 48" xfId="593" xr:uid="{F67CC7E1-04E2-447B-88A2-F7498FCD3A63}"/>
    <cellStyle name="Estilo 1 49" xfId="594" xr:uid="{DA2E82E6-0E9A-4D62-8AC4-65047776DC87}"/>
    <cellStyle name="Estilo 1 5" xfId="595" xr:uid="{E6D40D91-C385-4A2E-BED0-E16535AE63CF}"/>
    <cellStyle name="Estilo 1 5 2" xfId="596" xr:uid="{42E08677-8FFD-416F-BA7A-E9AA1DD0E030}"/>
    <cellStyle name="Estilo 1 50" xfId="597" xr:uid="{19608A51-0227-4061-A76A-33718739CA0E}"/>
    <cellStyle name="Estilo 1 51" xfId="598" xr:uid="{5AAE4A37-4416-48D1-A97F-FF1C930E25A0}"/>
    <cellStyle name="Estilo 1 52" xfId="599" xr:uid="{3B065B93-CEE7-4FC5-BC8F-F562A381692F}"/>
    <cellStyle name="Estilo 1 53" xfId="600" xr:uid="{45A245C2-231E-42CC-B24C-8E63248D32C8}"/>
    <cellStyle name="Estilo 1 54" xfId="601" xr:uid="{D13316C2-1142-4864-B99F-D92E39121911}"/>
    <cellStyle name="Estilo 1 55" xfId="602" xr:uid="{A60202D2-67AA-4931-A0D7-DE3C1E096E5F}"/>
    <cellStyle name="Estilo 1 56" xfId="603" xr:uid="{6A30A6D8-3FFF-4619-A163-A6314CFFA1A2}"/>
    <cellStyle name="Estilo 1 57" xfId="604" xr:uid="{B82C84BB-D580-4B27-A297-9D1CBE6D80CA}"/>
    <cellStyle name="Estilo 1 58" xfId="605" xr:uid="{96E6F00B-C42A-4B26-875D-B519D8A0FC96}"/>
    <cellStyle name="Estilo 1 59" xfId="606" xr:uid="{E305955B-0B51-491C-B7FF-A2ADFC861EAD}"/>
    <cellStyle name="Estilo 1 6" xfId="607" xr:uid="{5F6D2C62-29C7-44D3-A685-FB74155DB45D}"/>
    <cellStyle name="Estilo 1 6 2" xfId="608" xr:uid="{FF1E1D0E-5E42-45F3-A759-5EA55E6CCB64}"/>
    <cellStyle name="Estilo 1 60" xfId="609" xr:uid="{A966C2ED-A81C-4005-A1DD-A2CDD312D617}"/>
    <cellStyle name="Estilo 1 61" xfId="610" xr:uid="{B09FA0CE-BCE9-4781-9B17-204E15808910}"/>
    <cellStyle name="Estilo 1 62" xfId="611" xr:uid="{5537AAA2-E218-4289-A5C1-D20959E4CF49}"/>
    <cellStyle name="Estilo 1 63" xfId="612" xr:uid="{97089F39-F6A9-4E32-A827-CD9E41A25B18}"/>
    <cellStyle name="Estilo 1 64" xfId="613" xr:uid="{14AAB11B-9B8A-4604-A184-C0E63E127D08}"/>
    <cellStyle name="Estilo 1 65" xfId="614" xr:uid="{68C0074D-4273-4A98-A34D-3837DB44B10A}"/>
    <cellStyle name="Estilo 1 66" xfId="615" xr:uid="{8896E774-81DE-462B-A036-11519AEC20B7}"/>
    <cellStyle name="Estilo 1 67" xfId="616" xr:uid="{A7010EE1-8751-43CC-9430-FD16BF932836}"/>
    <cellStyle name="Estilo 1 68" xfId="617" xr:uid="{C9F82248-18B8-43DC-B471-23C88B47E475}"/>
    <cellStyle name="Estilo 1 69" xfId="618" xr:uid="{EA17B745-F888-4070-B9C1-6D69560C09DE}"/>
    <cellStyle name="Estilo 1 7" xfId="619" xr:uid="{EBA77CD2-0458-464B-9CFD-D7D42F1DCA45}"/>
    <cellStyle name="Estilo 1 7 2" xfId="620" xr:uid="{3EB03F0E-1D8B-49A3-964A-A57C24C34E3A}"/>
    <cellStyle name="Estilo 1 70" xfId="621" xr:uid="{FEEBAC79-79B6-4166-999B-7996104D6DAC}"/>
    <cellStyle name="Estilo 1 71" xfId="622" xr:uid="{1CE5FB37-4D42-4C6A-BE92-4FA5211D8821}"/>
    <cellStyle name="Estilo 1 72" xfId="623" xr:uid="{BAFEF659-9F68-47AB-ACB5-9EBF8B3B40C7}"/>
    <cellStyle name="Estilo 1 73" xfId="624" xr:uid="{8F6D6123-F4DD-40D7-B6E4-F9FC39ABE20B}"/>
    <cellStyle name="Estilo 1 74" xfId="625" xr:uid="{4890B50F-2B0D-420F-8583-E457B1B01234}"/>
    <cellStyle name="Estilo 1 75" xfId="626" xr:uid="{13CC1168-8C72-4BF0-896D-63F83D3F350F}"/>
    <cellStyle name="Estilo 1 76" xfId="627" xr:uid="{890AF880-EF82-4079-8EE2-A42B87D63064}"/>
    <cellStyle name="Estilo 1 77" xfId="628" xr:uid="{A49267E1-8B24-4C43-85B0-476C41E793F6}"/>
    <cellStyle name="Estilo 1 78" xfId="629" xr:uid="{531070F2-1FD6-4BF1-BB2C-FDF95ABBFC2A}"/>
    <cellStyle name="Estilo 1 79" xfId="630" xr:uid="{82551DD1-2A8C-4327-9CE5-566D7763757E}"/>
    <cellStyle name="Estilo 1 8" xfId="631" xr:uid="{6251ED0D-B331-4BBE-8C91-F762BFC73471}"/>
    <cellStyle name="Estilo 1 8 2" xfId="632" xr:uid="{5D20C445-E638-4B3A-9913-17EC2DAE4A7E}"/>
    <cellStyle name="Estilo 1 80" xfId="633" xr:uid="{DB8ABEEC-938B-49A0-A0C6-E89F2D31E3CA}"/>
    <cellStyle name="Estilo 1 81" xfId="634" xr:uid="{CDC064C9-8843-4104-8A96-45381189A0D3}"/>
    <cellStyle name="Estilo 1 82" xfId="635" xr:uid="{7E55117F-66B5-499D-AAAB-A09DCE4FD60B}"/>
    <cellStyle name="Estilo 1 83" xfId="636" xr:uid="{7B3D7D23-DA6D-4281-AE92-62AC3487E440}"/>
    <cellStyle name="Estilo 1 84" xfId="637" xr:uid="{895CC98C-ABC1-44DC-AD9A-973DCA6DAC70}"/>
    <cellStyle name="Estilo 1 85" xfId="638" xr:uid="{537B0407-1534-4FFA-866D-6C3FE3E1755B}"/>
    <cellStyle name="Estilo 1 86" xfId="639" xr:uid="{111EE1D0-964C-4530-A864-5C30E44F9423}"/>
    <cellStyle name="Estilo 1 87" xfId="640" xr:uid="{1D00E069-E81D-48E2-8EBE-EC10465809FB}"/>
    <cellStyle name="Estilo 1 88" xfId="641" xr:uid="{C053A775-EB42-4604-A882-9EC65C677F90}"/>
    <cellStyle name="Estilo 1 89" xfId="642" xr:uid="{2652AF35-0416-44F3-A390-2FFB909A0BA3}"/>
    <cellStyle name="Estilo 1 9" xfId="643" xr:uid="{2D93BDFD-B686-47B4-B964-4AE5D65B74E8}"/>
    <cellStyle name="Estilo 1 9 2" xfId="644" xr:uid="{AB8BB551-FCF0-4895-8BD1-641FB9168A7B}"/>
    <cellStyle name="Estilo 1 90" xfId="645" xr:uid="{2C92CCFB-3AA5-4F7C-B77B-B6561972E713}"/>
    <cellStyle name="Estilo 1 91" xfId="646" xr:uid="{ABA01974-6396-40A4-B642-52A12080C394}"/>
    <cellStyle name="Estilo 1 92" xfId="647" xr:uid="{8EA365AB-70D3-4310-90A2-255407EBC82D}"/>
    <cellStyle name="Estilo 1 93" xfId="648" xr:uid="{AFD0744F-3A93-4C5E-8F6D-162F1E1974C3}"/>
    <cellStyle name="Estilo 1 94" xfId="649" xr:uid="{60B77411-F825-41A3-BB28-D833A7DC318D}"/>
    <cellStyle name="Estilo 1 95" xfId="650" xr:uid="{72E83774-9468-4F98-864F-58ED8E593305}"/>
    <cellStyle name="Estilo 1 96" xfId="651" xr:uid="{7509AF65-D805-4990-821A-5FA8360C9C40}"/>
    <cellStyle name="Estilo 1 97" xfId="652" xr:uid="{D8EF0A1E-FF5E-4D4A-867E-7CC369F49369}"/>
    <cellStyle name="Estilo 1 98" xfId="653" xr:uid="{4C96D226-50DF-466B-BB16-F06A5B3B62F3}"/>
    <cellStyle name="Estilo 1 99" xfId="654" xr:uid="{5146DEC3-D7B1-4430-BC91-27EB40E98FD7}"/>
    <cellStyle name="Euro" xfId="152" xr:uid="{6D13E5B1-A1BD-4271-8F0D-BA74895AF4FE}"/>
    <cellStyle name="Euro 10" xfId="655" xr:uid="{DBC3FB12-6395-4E50-B091-24B34CEE1561}"/>
    <cellStyle name="Euro 11" xfId="656" xr:uid="{DAFA7820-2DF1-43FF-8BCD-6164A9542B24}"/>
    <cellStyle name="Euro 12" xfId="657" xr:uid="{D75F61CD-9D46-4DAB-8782-BE5A0658E856}"/>
    <cellStyle name="Euro 13" xfId="658" xr:uid="{C06BE71F-EFD7-4279-BE2F-E19CD4760B60}"/>
    <cellStyle name="Euro 14" xfId="659" xr:uid="{8990A329-E379-4894-9B5A-FC1D9F15914B}"/>
    <cellStyle name="Euro 15" xfId="660" xr:uid="{6AB810AC-A040-4DE6-93C6-698F3C8738EF}"/>
    <cellStyle name="Euro 16" xfId="661" xr:uid="{F6D6A36E-01F4-4B7C-8EF6-F71ECF3350E6}"/>
    <cellStyle name="Euro 17" xfId="662" xr:uid="{9DD7F7E0-D5C7-4FB3-B6D3-191801B82482}"/>
    <cellStyle name="Euro 18" xfId="663" xr:uid="{13CBD473-91A9-4C7E-8264-F1EEA307F66F}"/>
    <cellStyle name="Euro 19" xfId="664" xr:uid="{42325B26-06E9-482B-92C1-291633FC39CF}"/>
    <cellStyle name="Euro 2" xfId="665" xr:uid="{8350B354-B407-47B8-A829-F064EBDD6A05}"/>
    <cellStyle name="Euro 2 10" xfId="666" xr:uid="{2D0AD16F-9C6E-49A2-B945-6F66795EEB69}"/>
    <cellStyle name="Euro 2 11" xfId="667" xr:uid="{5110C04D-6D9B-48F1-9A7F-BC2D316E79A9}"/>
    <cellStyle name="Euro 2 12" xfId="668" xr:uid="{DA58F3DE-D651-4794-811E-4642441A104B}"/>
    <cellStyle name="Euro 2 13" xfId="669" xr:uid="{07B96C99-6E01-49AA-85A5-0A8CD942583C}"/>
    <cellStyle name="Euro 2 14" xfId="670" xr:uid="{6797C8F7-02AB-4178-A4F9-1BF095F90C7E}"/>
    <cellStyle name="Euro 2 15" xfId="671" xr:uid="{F2EFEAAC-1182-4635-89CF-D9DD91F95D61}"/>
    <cellStyle name="Euro 2 16" xfId="672" xr:uid="{DEF38E6D-B99E-49F3-9BDF-AC40161D3B5E}"/>
    <cellStyle name="Euro 2 17" xfId="673" xr:uid="{73983001-5504-4B3C-B7B8-CCC4FB09D385}"/>
    <cellStyle name="Euro 2 18" xfId="674" xr:uid="{9B82321D-E8EF-4CBC-98B0-9232067B211A}"/>
    <cellStyle name="Euro 2 19" xfId="675" xr:uid="{3704031B-4B66-496D-A511-FAC502087CCF}"/>
    <cellStyle name="Euro 2 2" xfId="676" xr:uid="{5355B670-52A7-4FE8-876C-21D316861D8D}"/>
    <cellStyle name="Euro 2 20" xfId="677" xr:uid="{0902477D-ED65-422B-8F8F-3C945DCB0166}"/>
    <cellStyle name="Euro 2 21" xfId="678" xr:uid="{A17617FD-E474-4456-BE0F-823154EAD898}"/>
    <cellStyle name="Euro 2 22" xfId="679" xr:uid="{F7BB8DCE-AB2D-46DD-8297-330EB1E0007C}"/>
    <cellStyle name="Euro 2 23" xfId="680" xr:uid="{FA346743-45A4-4EB8-B7E1-400E79D10395}"/>
    <cellStyle name="Euro 2 24" xfId="681" xr:uid="{F6588552-28B9-4416-B7E4-B3DDFB1E9B94}"/>
    <cellStyle name="Euro 2 25" xfId="682" xr:uid="{AD8AB4D0-9A78-46E5-B9B4-B2898CC07F8A}"/>
    <cellStyle name="Euro 2 26" xfId="683" xr:uid="{D9BB35DA-DC80-47C2-A864-5D3C5C4FF4A4}"/>
    <cellStyle name="Euro 2 27" xfId="684" xr:uid="{6B201967-D947-4673-AE37-BB790A802BA8}"/>
    <cellStyle name="Euro 2 28" xfId="685" xr:uid="{CED5BA34-B03E-4045-8CDC-1A128BDFD844}"/>
    <cellStyle name="Euro 2 29" xfId="686" xr:uid="{BE2F2512-2303-4696-8C9C-7131346A9238}"/>
    <cellStyle name="Euro 2 3" xfId="687" xr:uid="{EB1A3741-13E8-4518-A27D-9C18BE08756E}"/>
    <cellStyle name="Euro 2 30" xfId="688" xr:uid="{7D504313-0466-4C30-8DA7-B55F03335158}"/>
    <cellStyle name="Euro 2 31" xfId="689" xr:uid="{A6B19B9D-8BC3-4C13-8AE2-776CED4B8B0C}"/>
    <cellStyle name="Euro 2 32" xfId="690" xr:uid="{A1878D62-1B51-4051-A974-7FF4973BDB5E}"/>
    <cellStyle name="Euro 2 33" xfId="691" xr:uid="{3E8BB4CF-4EF0-49F7-9A5E-3F92129AD917}"/>
    <cellStyle name="Euro 2 34" xfId="692" xr:uid="{CF5A76B4-E65F-46ED-B588-E190111948B9}"/>
    <cellStyle name="Euro 2 35" xfId="693" xr:uid="{90310D27-F67C-4BEA-89E7-3341B551FB41}"/>
    <cellStyle name="Euro 2 36" xfId="694" xr:uid="{0FE71F94-D446-490F-90C5-CC9611017C50}"/>
    <cellStyle name="Euro 2 37" xfId="695" xr:uid="{4CC268DB-0C09-49C6-833D-B1C6497E5109}"/>
    <cellStyle name="Euro 2 38" xfId="696" xr:uid="{C4AC4143-F229-43EF-9DB5-7F3B32FC5D77}"/>
    <cellStyle name="Euro 2 39" xfId="697" xr:uid="{FAF78082-3CBF-455F-A3E9-086612B15486}"/>
    <cellStyle name="Euro 2 4" xfId="698" xr:uid="{AB6F6646-1DFA-4BAB-98E2-B97DA48FCF68}"/>
    <cellStyle name="Euro 2 40" xfId="699" xr:uid="{C7512C03-D12F-4E25-8611-D41002E7B72D}"/>
    <cellStyle name="Euro 2 41" xfId="700" xr:uid="{DD8919A1-3079-4A68-B39D-D45DB3182CC0}"/>
    <cellStyle name="Euro 2 42" xfId="701" xr:uid="{E72756EC-EE13-49AA-84DB-8AF18C769217}"/>
    <cellStyle name="Euro 2 43" xfId="702" xr:uid="{BD39EE04-B701-42CE-8035-557652385E7F}"/>
    <cellStyle name="Euro 2 44" xfId="703" xr:uid="{4F127B7E-0B1F-46AD-9ACC-E28995D56682}"/>
    <cellStyle name="Euro 2 45" xfId="704" xr:uid="{623488AB-0A40-45CF-B7AE-90A672755FC7}"/>
    <cellStyle name="Euro 2 46" xfId="705" xr:uid="{8035A099-1CE4-4621-A13F-963556E0738B}"/>
    <cellStyle name="Euro 2 47" xfId="706" xr:uid="{829668ED-D004-4484-98B6-48544EB2900B}"/>
    <cellStyle name="Euro 2 48" xfId="707" xr:uid="{ADC15FFF-F9BD-44FB-B29E-3553C26A9AFA}"/>
    <cellStyle name="Euro 2 49" xfId="708" xr:uid="{7BEA969A-BF2E-49F9-8783-E2D6CA5B9111}"/>
    <cellStyle name="Euro 2 5" xfId="709" xr:uid="{E75CDE45-DC9F-4C77-A51C-1CF50C171B06}"/>
    <cellStyle name="Euro 2 50" xfId="710" xr:uid="{8FF86CAC-C609-4283-8BE5-73A5A65F95E7}"/>
    <cellStyle name="Euro 2 51" xfId="711" xr:uid="{041AA028-20E6-4ADF-842B-7C55E00AD3E9}"/>
    <cellStyle name="Euro 2 52" xfId="712" xr:uid="{33D9A04C-654A-48AF-965A-2D0258251F88}"/>
    <cellStyle name="Euro 2 53" xfId="713" xr:uid="{F8427CD2-A570-4BD4-B216-EF2E2373F3AA}"/>
    <cellStyle name="Euro 2 54" xfId="714" xr:uid="{0D983A2B-6EA4-4F30-A93B-CA7870B77C86}"/>
    <cellStyle name="Euro 2 55" xfId="715" xr:uid="{B2F15873-7A9C-4FC8-BEB7-A2555EF7FBC3}"/>
    <cellStyle name="Euro 2 56" xfId="716" xr:uid="{BA3A96D2-E36A-441B-8BC4-37564F14041C}"/>
    <cellStyle name="Euro 2 57" xfId="717" xr:uid="{17604679-0D74-4975-AB3F-806B35665672}"/>
    <cellStyle name="Euro 2 58" xfId="718" xr:uid="{BA96BEF3-7E9D-4304-82F0-1D66997EC2DF}"/>
    <cellStyle name="Euro 2 59" xfId="719" xr:uid="{68C43EC4-75BD-4F2A-8EA4-72E81CB1EA5C}"/>
    <cellStyle name="Euro 2 6" xfId="720" xr:uid="{BB3C3E86-232D-4B2B-8C00-7FBB8757290C}"/>
    <cellStyle name="Euro 2 60" xfId="721" xr:uid="{CA67C5D3-AAE7-4BBB-BB9B-DF72242E0F05}"/>
    <cellStyle name="Euro 2 61" xfId="722" xr:uid="{A9407621-D545-41C0-A8DD-B646745782C9}"/>
    <cellStyle name="Euro 2 62" xfId="723" xr:uid="{8C2457AE-F52C-4F16-9B59-E9E941C145A7}"/>
    <cellStyle name="Euro 2 63" xfId="724" xr:uid="{75BE0CEC-DBBA-4037-B9B3-B4000CC04BA5}"/>
    <cellStyle name="Euro 2 64" xfId="725" xr:uid="{F62A6659-FAB2-4CB8-96CD-EA910B6460F1}"/>
    <cellStyle name="Euro 2 65" xfId="726" xr:uid="{1AC7175B-0B5B-4464-83DB-564C8EADCFA3}"/>
    <cellStyle name="Euro 2 7" xfId="727" xr:uid="{F25DAEFD-BA26-4F11-BB80-D0A20DC67B2A}"/>
    <cellStyle name="Euro 2 8" xfId="728" xr:uid="{F2225854-E94E-459D-A09D-C291033022D7}"/>
    <cellStyle name="Euro 2 9" xfId="729" xr:uid="{1CA1E398-3131-4D88-8687-3D05902BFD25}"/>
    <cellStyle name="Euro 20" xfId="730" xr:uid="{6E5E5AF2-ED93-4649-B945-D1583139AEBF}"/>
    <cellStyle name="Euro 21" xfId="731" xr:uid="{45155849-B824-417A-BAF1-0F9F2C64567E}"/>
    <cellStyle name="Euro 22" xfId="732" xr:uid="{2A739214-8B15-4091-AA7D-21293A4CC239}"/>
    <cellStyle name="Euro 23" xfId="733" xr:uid="{2B514AA6-6BDD-4553-BE0B-C5A3272F8B45}"/>
    <cellStyle name="Euro 24" xfId="734" xr:uid="{CBBA6639-D0B0-4172-9E1C-ABB890218119}"/>
    <cellStyle name="Euro 25" xfId="735" xr:uid="{89D4AB67-1176-4DCA-AE06-9F087CF96561}"/>
    <cellStyle name="Euro 26" xfId="736" xr:uid="{93D6C3EE-2531-4AA6-B93D-63A62C6AAFA8}"/>
    <cellStyle name="Euro 27" xfId="737" xr:uid="{D7DAB4D2-7AED-4232-B047-816887D10DCE}"/>
    <cellStyle name="Euro 28" xfId="738" xr:uid="{F6E69B1D-285E-4847-A419-6FABE9C061E0}"/>
    <cellStyle name="Euro 29" xfId="739" xr:uid="{C5ACA9A2-E1C3-4D5E-8636-A7050EE6C1D6}"/>
    <cellStyle name="Euro 3" xfId="740" xr:uid="{3E8CF995-D873-4576-A04E-8F78BB1DE31D}"/>
    <cellStyle name="Euro 3 2" xfId="741" xr:uid="{C0386F69-713A-4B86-B255-6BA5D3FF6CBD}"/>
    <cellStyle name="Euro 3 3" xfId="742" xr:uid="{E79E3E69-5B55-47EC-8AF9-8D815BE7FA8E}"/>
    <cellStyle name="Euro 3 4" xfId="743" xr:uid="{711CDE5F-DE37-4471-AD18-9D62A4E060E5}"/>
    <cellStyle name="Euro 30" xfId="744" xr:uid="{2470A519-4C0B-4ADB-A6E3-C591A1EB551B}"/>
    <cellStyle name="Euro 31" xfId="745" xr:uid="{44D65FB2-E3FE-4344-9A97-EC87B5401EF8}"/>
    <cellStyle name="Euro 32" xfId="746" xr:uid="{56BBC36F-3B33-4B02-BA4E-4181C1697DFA}"/>
    <cellStyle name="Euro 33" xfId="747" xr:uid="{6EC6A363-73AC-41EC-976A-7DBDC5E67D5B}"/>
    <cellStyle name="Euro 34" xfId="748" xr:uid="{1BF42578-FB2F-474C-84CC-ED0823FE492E}"/>
    <cellStyle name="Euro 35" xfId="749" xr:uid="{030E7428-6C7B-4021-AE72-F1348F443CC1}"/>
    <cellStyle name="Euro 4" xfId="750" xr:uid="{DABD03DF-925A-4EC8-9E94-78887C0012E6}"/>
    <cellStyle name="Euro 5" xfId="751" xr:uid="{C6570814-D826-409B-AB77-6E5728328BDA}"/>
    <cellStyle name="Euro 6" xfId="752" xr:uid="{01199F2C-FD1F-465B-AAF1-911E9690D4C2}"/>
    <cellStyle name="Euro 7" xfId="753" xr:uid="{4D808247-6AFA-43FC-B4C3-7A43C1261075}"/>
    <cellStyle name="Euro 8" xfId="754" xr:uid="{B32EE65E-A44D-4C86-9ED0-6C7F12F00901}"/>
    <cellStyle name="Euro 9" xfId="755" xr:uid="{2ED5F4D5-05EC-4A59-A1E2-AF84696E1D87}"/>
    <cellStyle name="Explanatory Text" xfId="756" xr:uid="{08075B97-0DA5-4EBB-9850-CE8E0BDE364B}"/>
    <cellStyle name="Heading 1" xfId="757" xr:uid="{BFA39281-8340-4F34-90E9-3E8C8717DA94}"/>
    <cellStyle name="Heading 2" xfId="758" xr:uid="{B696EC35-5604-466D-B751-71385455D278}"/>
    <cellStyle name="Heading 3" xfId="759"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xfId="412" builtinId="3"/>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8" xr:uid="{34B9E18C-9BD2-4251-A47F-8D34F4A7FDE3}"/>
    <cellStyle name="Millares [0] 2 3" xfId="315" xr:uid="{E44FBD92-077F-49FE-A675-12C8DE1F1134}"/>
    <cellStyle name="Millares [0] 2 3 2" xfId="2347"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2" xr:uid="{5DB4DDA0-9072-4B9C-8648-DA3E937813AE}"/>
    <cellStyle name="Millares [0] 3" xfId="387" xr:uid="{98009BBD-674B-4727-82CE-6EEEA5758080}"/>
    <cellStyle name="Millares [0] 3 2" xfId="399" xr:uid="{BD74335A-BBF9-43B9-AD8C-7C159408E077}"/>
    <cellStyle name="Millares [0] 3 3" xfId="763" xr:uid="{A57A1271-9128-43AA-9AD7-BB8E1039F289}"/>
    <cellStyle name="Millares [0] 4" xfId="761" xr:uid="{38165B4C-4368-4D0E-AC62-70C57F9D252A}"/>
    <cellStyle name="Millares [0] 4 2" xfId="2285" xr:uid="{AFC9B894-D676-45D8-A252-D094A88D3F1D}"/>
    <cellStyle name="Millares [0] 5" xfId="2273" xr:uid="{1227AA93-E599-4B83-9075-B38A0DD274E2}"/>
    <cellStyle name="Millares [0] 6" xfId="415" xr:uid="{4298BDA0-27CF-4784-90E4-8B4066E9DDF0}"/>
    <cellStyle name="Millares 10" xfId="242" xr:uid="{96C36E2B-3326-46D6-9078-E1EBBCC66CE6}"/>
    <cellStyle name="Millares 10 2" xfId="765" xr:uid="{6AD924F4-ED9E-443E-8FA9-DD0DA5940D54}"/>
    <cellStyle name="Millares 10 3" xfId="766" xr:uid="{9358816D-3870-42B0-AE72-D2DFDA9ADF7C}"/>
    <cellStyle name="Millares 10 3 2" xfId="2278" xr:uid="{075637EE-0F9E-442E-9DB3-80145AC7C070}"/>
    <cellStyle name="Millares 10 4" xfId="764" xr:uid="{3292BF2B-681F-463B-86B5-0F8AAA07513C}"/>
    <cellStyle name="Millares 11" xfId="241" xr:uid="{11C878C0-65BB-464A-9B42-E220420F6AC4}"/>
    <cellStyle name="Millares 11 2" xfId="768" xr:uid="{EE695C63-224C-477E-9B5B-54155E084645}"/>
    <cellStyle name="Millares 11 3" xfId="767" xr:uid="{12BFB19A-F4B9-4A27-9807-AE40E20CFF6D}"/>
    <cellStyle name="Millares 12" xfId="243" xr:uid="{40FA5247-74A1-4834-8409-C6D463B0D1A7}"/>
    <cellStyle name="Millares 12 2" xfId="770" xr:uid="{CD7D8FF3-C9FC-4344-B0AD-240DA10D67BD}"/>
    <cellStyle name="Millares 12 3" xfId="769" xr:uid="{4F54D363-BC78-4EBD-89CE-58A9DB276D6D}"/>
    <cellStyle name="Millares 13" xfId="244" xr:uid="{E414A404-B8FF-4E1E-A48C-D786FEAD792B}"/>
    <cellStyle name="Millares 13 2" xfId="772" xr:uid="{466123F2-6E4B-48A8-902F-8954933D867B}"/>
    <cellStyle name="Millares 13 3" xfId="773" xr:uid="{2C7FA57A-1C21-476E-B607-335E52B214FB}"/>
    <cellStyle name="Millares 13 4" xfId="771" xr:uid="{BBA1780E-C299-4294-8B4B-6D2F8EF9506D}"/>
    <cellStyle name="Millares 14" xfId="245" xr:uid="{2F8E9126-AC66-448C-B05E-0575B8D60F68}"/>
    <cellStyle name="Millares 14 2" xfId="775" xr:uid="{C7AA97D2-1BBA-4394-8FBC-8F296430260B}"/>
    <cellStyle name="Millares 14 3" xfId="776" xr:uid="{FB37DD36-AB47-40E3-8637-915891CBF2FC}"/>
    <cellStyle name="Millares 14 4" xfId="774" xr:uid="{8DCA5713-7433-423D-A3B9-548270E680EB}"/>
    <cellStyle name="Millares 15" xfId="246" xr:uid="{89042489-7B1A-4A93-B823-0CF63841244E}"/>
    <cellStyle name="Millares 15 2" xfId="778" xr:uid="{696836FD-08D0-42FF-8EB0-4213DCB19237}"/>
    <cellStyle name="Millares 15 3" xfId="777" xr:uid="{16CC0532-D5B0-4BCB-9CC2-8057CBA91D39}"/>
    <cellStyle name="Millares 16" xfId="247" xr:uid="{DB525A6C-C80A-43A1-B4CB-90C62FC48863}"/>
    <cellStyle name="Millares 16 2" xfId="780" xr:uid="{092CE1BC-88D3-460A-B835-E3B6907628AD}"/>
    <cellStyle name="Millares 16 3" xfId="779" xr:uid="{F737B100-183F-4886-82D7-28D9B4B25C00}"/>
    <cellStyle name="Millares 17" xfId="248" xr:uid="{3E815C7B-C487-4947-B7B7-42A0663BEC43}"/>
    <cellStyle name="Millares 17 2" xfId="782" xr:uid="{D18C9287-4799-4B0E-9B73-AD29209BF35A}"/>
    <cellStyle name="Millares 17 3" xfId="781" xr:uid="{EC5EB671-7CEE-462C-B7EE-A04D6C80BBEE}"/>
    <cellStyle name="Millares 18" xfId="249" xr:uid="{2619E7B7-7EE9-44F5-B0B9-A04744CF8FEB}"/>
    <cellStyle name="Millares 18 2" xfId="784" xr:uid="{DCD417B7-3DA7-4E7B-BCEF-95C187D93C59}"/>
    <cellStyle name="Millares 18 3" xfId="783" xr:uid="{C2ABFB15-D057-435B-A630-75A0074FFBD1}"/>
    <cellStyle name="Millares 19" xfId="250" xr:uid="{AFFB92AA-10C7-4F3B-A927-21CAC014C046}"/>
    <cellStyle name="Millares 19 2" xfId="786" xr:uid="{547F1587-0EF5-439B-B720-270653E8F404}"/>
    <cellStyle name="Millares 19 3" xfId="785" xr:uid="{E307D195-6CF7-4D63-9689-9FE90665FF03}"/>
    <cellStyle name="Millares 2" xfId="6" xr:uid="{00000000-0005-0000-0000-000002000000}"/>
    <cellStyle name="Millares 2 10" xfId="788" xr:uid="{3F300615-96BC-40EF-964A-940E5FE72190}"/>
    <cellStyle name="Millares 2 11" xfId="789" xr:uid="{0D788564-27DC-435F-849D-37785A1686BE}"/>
    <cellStyle name="Millares 2 12" xfId="790" xr:uid="{E4357BB8-805C-4156-9C9B-9A93CF858B05}"/>
    <cellStyle name="Millares 2 12 2" xfId="791" xr:uid="{69B22ADB-EC50-4243-82FC-35C36FE79E4D}"/>
    <cellStyle name="Millares 2 13" xfId="792" xr:uid="{1009FFC4-9142-4E20-BE21-E05779DFA531}"/>
    <cellStyle name="Millares 2 14" xfId="793" xr:uid="{B452D9FF-0273-4DAF-9255-4398208E61D4}"/>
    <cellStyle name="Millares 2 15" xfId="794" xr:uid="{DC287EB3-1CC4-48B1-9819-3C432430ACB5}"/>
    <cellStyle name="Millares 2 16" xfId="795" xr:uid="{C5D11853-0F14-4FCE-ABFE-989718015792}"/>
    <cellStyle name="Millares 2 17" xfId="796" xr:uid="{84CE7050-6971-47A7-B858-9AD97FA008CD}"/>
    <cellStyle name="Millares 2 18" xfId="797" xr:uid="{348A0E62-D6B9-4D85-ABC0-C8B3D575DC67}"/>
    <cellStyle name="Millares 2 19" xfId="798"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801" xr:uid="{A7AFE42C-6114-48D7-81ED-E611EDC2FDA1}"/>
    <cellStyle name="Millares 2 2 2 3" xfId="800" xr:uid="{0579E422-019D-4357-8AD3-B09D29657391}"/>
    <cellStyle name="Millares 2 2 3" xfId="334" xr:uid="{4607E22F-A08F-4935-93AA-BD76675C027A}"/>
    <cellStyle name="Millares 2 2 3 2" xfId="802" xr:uid="{AEF68305-B882-4FA5-A063-4B4726CD628F}"/>
    <cellStyle name="Millares 2 2 4" xfId="303" xr:uid="{DDFC13E8-85D6-43BE-BD7C-9E1E5A15FA31}"/>
    <cellStyle name="Millares 2 2 4 2" xfId="2346" xr:uid="{4E02E2CF-3858-469A-A50C-85AC521BFA4C}"/>
    <cellStyle name="Millares 2 2 5" xfId="406" xr:uid="{A580D44B-5148-4129-BB97-5B9E143C1249}"/>
    <cellStyle name="Millares 2 2 6" xfId="799" xr:uid="{2BA2C4B1-1B96-4C17-B22E-A9751836D171}"/>
    <cellStyle name="Millares 2 20" xfId="803" xr:uid="{B920E5E9-7EF0-47F7-9B31-B5EE31463974}"/>
    <cellStyle name="Millares 2 21" xfId="804" xr:uid="{D00CCA66-2595-4E21-84AD-D423ADEB76B5}"/>
    <cellStyle name="Millares 2 22" xfId="805" xr:uid="{424479D6-5B2B-41CE-881E-E70EC2316654}"/>
    <cellStyle name="Millares 2 23" xfId="806" xr:uid="{72707A39-23C1-4C09-8A49-A7BA0966FF5B}"/>
    <cellStyle name="Millares 2 24" xfId="807" xr:uid="{548A6309-E010-4DAF-A744-667F106A888D}"/>
    <cellStyle name="Millares 2 25" xfId="808" xr:uid="{BAA6A123-6444-4807-A78E-1683D402051F}"/>
    <cellStyle name="Millares 2 26" xfId="809" xr:uid="{5A2A91B0-538A-4820-ADD5-960CACFE5E4A}"/>
    <cellStyle name="Millares 2 27" xfId="810" xr:uid="{7F32F0AD-792B-4AF1-8A19-16315F9F46B8}"/>
    <cellStyle name="Millares 2 28" xfId="811" xr:uid="{6A1B2381-EC96-49AB-8CA3-33B6B81C7625}"/>
    <cellStyle name="Millares 2 29" xfId="812"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3" xr:uid="{8F11DC48-E100-4C90-9217-51285DF98159}"/>
    <cellStyle name="Millares 2 30" xfId="814" xr:uid="{E87993AD-5C8C-44F9-96DD-7A2F4EDD5CFD}"/>
    <cellStyle name="Millares 2 31" xfId="815" xr:uid="{0F4B5B2D-BA1A-437A-B476-B0625899087B}"/>
    <cellStyle name="Millares 2 32" xfId="816" xr:uid="{B48F9655-8C39-4097-9BFB-2B76C4BCA3E4}"/>
    <cellStyle name="Millares 2 33" xfId="817" xr:uid="{20B9B47D-E335-420E-81E8-F055F67762EA}"/>
    <cellStyle name="Millares 2 34" xfId="818" xr:uid="{8B027250-B5F0-4FBF-A9C8-692570D03EC0}"/>
    <cellStyle name="Millares 2 35" xfId="819" xr:uid="{8DF96EC3-E2BD-4AC8-A66F-DC673BA4E932}"/>
    <cellStyle name="Millares 2 36" xfId="820" xr:uid="{46540845-A326-47B1-90F6-9413E186A1FF}"/>
    <cellStyle name="Millares 2 37" xfId="821" xr:uid="{2DA4AF66-32D4-4FF3-8775-2F01B12C73A4}"/>
    <cellStyle name="Millares 2 38" xfId="822" xr:uid="{5C4EDACD-CDC3-4C7E-8A8C-4ADAC1946E54}"/>
    <cellStyle name="Millares 2 39" xfId="823" xr:uid="{0F243FA6-48DE-4EA1-8540-1BFE967BCD6C}"/>
    <cellStyle name="Millares 2 4" xfId="329" xr:uid="{A56AE102-3403-4044-A4B3-1789067FBDEF}"/>
    <cellStyle name="Millares 2 4 2" xfId="824" xr:uid="{C4A2F590-12F5-4C04-93CB-163C9209F3ED}"/>
    <cellStyle name="Millares 2 40" xfId="825" xr:uid="{4C74FDEF-A8E7-4633-B17D-EECC4E4C587C}"/>
    <cellStyle name="Millares 2 41" xfId="826" xr:uid="{7A88D382-6060-40DC-92CE-0C922C25712E}"/>
    <cellStyle name="Millares 2 42" xfId="827" xr:uid="{C7CE5E15-4647-48DD-A73A-D5791355C90B}"/>
    <cellStyle name="Millares 2 43" xfId="828" xr:uid="{D6C4E630-64D0-46B5-8E7F-F60E9932D22C}"/>
    <cellStyle name="Millares 2 44" xfId="231" xr:uid="{0A9B6809-0098-44D9-AFCD-020F635B5827}"/>
    <cellStyle name="Millares 2 45" xfId="829" xr:uid="{9D43BD69-9A88-48CC-AFA4-E6504A0A4FF2}"/>
    <cellStyle name="Millares 2 46" xfId="830" xr:uid="{FB0DBEDB-773F-4649-84D6-07B82F644094}"/>
    <cellStyle name="Millares 2 47" xfId="831" xr:uid="{4BD50369-8A56-46DC-9AF4-6CF16D9AF0E1}"/>
    <cellStyle name="Millares 2 48" xfId="832" xr:uid="{97E2A369-7AFD-471A-A8FA-8144C7A9121D}"/>
    <cellStyle name="Millares 2 49" xfId="833" xr:uid="{E74C8A0F-C227-4660-B3DA-B9F59CE01E01}"/>
    <cellStyle name="Millares 2 5" xfId="298" xr:uid="{FE36F9BF-877E-4657-84DC-5A4520E0BED9}"/>
    <cellStyle name="Millares 2 5 2" xfId="834" xr:uid="{143E7B9A-24DF-4051-B7D6-D06B6063E956}"/>
    <cellStyle name="Millares 2 50" xfId="835" xr:uid="{1DAD135A-3F61-4467-B606-D8DF56C61C4F}"/>
    <cellStyle name="Millares 2 51" xfId="836" xr:uid="{A50FF59A-A466-49EA-93DB-4B10DA6CFAA3}"/>
    <cellStyle name="Millares 2 52" xfId="837" xr:uid="{58E3C3CB-CF2C-4B67-A302-7ADFCE807775}"/>
    <cellStyle name="Millares 2 53" xfId="838" xr:uid="{C1BF74D0-C815-417B-B80C-2FA454655590}"/>
    <cellStyle name="Millares 2 54" xfId="839" xr:uid="{1C9FBE38-008B-47CE-9B91-624DBD0D0D40}"/>
    <cellStyle name="Millares 2 55" xfId="840" xr:uid="{72952691-7934-4320-BE72-5A3591377FF8}"/>
    <cellStyle name="Millares 2 56" xfId="841" xr:uid="{CDCDE957-4C08-4E45-9243-50A9FDBB4399}"/>
    <cellStyle name="Millares 2 57" xfId="842" xr:uid="{09826A15-9DC3-433F-ACB2-5B7A70DD69BF}"/>
    <cellStyle name="Millares 2 58" xfId="843" xr:uid="{2A0B0D3D-24A1-4C90-A8D3-66820E712449}"/>
    <cellStyle name="Millares 2 59" xfId="844" xr:uid="{C9E751F4-BA29-4DFA-BABD-E2056D5D0B99}"/>
    <cellStyle name="Millares 2 6" xfId="353" xr:uid="{6B5F3829-BDC2-4114-8521-C39A3FEEE29F}"/>
    <cellStyle name="Millares 2 6 2" xfId="845" xr:uid="{EAFAFBA6-F966-4B57-9150-1816FF0169E6}"/>
    <cellStyle name="Millares 2 60" xfId="846" xr:uid="{9DC8F02A-F5AB-4990-AE48-562CF97E3080}"/>
    <cellStyle name="Millares 2 61" xfId="847" xr:uid="{E757E83A-4D5B-4119-A193-373574333BAD}"/>
    <cellStyle name="Millares 2 62" xfId="848" xr:uid="{4C0EAE4D-B5E9-466A-9834-3762F2E80EA8}"/>
    <cellStyle name="Millares 2 63" xfId="849" xr:uid="{E5DFBB95-0561-482C-86A7-3362A4682790}"/>
    <cellStyle name="Millares 2 64" xfId="850" xr:uid="{52F5FA7F-97A5-4D4F-9522-2BE9F14DD5A0}"/>
    <cellStyle name="Millares 2 65" xfId="851" xr:uid="{D80A0AEA-78F1-48B5-A5A9-3A26A68C671C}"/>
    <cellStyle name="Millares 2 66" xfId="852" xr:uid="{EBE734FF-D0D4-446A-9690-646A7DE0A630}"/>
    <cellStyle name="Millares 2 67" xfId="853" xr:uid="{BEF56B78-A952-4D81-B5D3-FA0924CF635F}"/>
    <cellStyle name="Millares 2 68" xfId="854" xr:uid="{C03A0DA0-A6EC-4221-A3C0-806CA056C2F4}"/>
    <cellStyle name="Millares 2 69" xfId="855" xr:uid="{DD8B0F83-0B0D-4498-AE93-A5583F2E0B54}"/>
    <cellStyle name="Millares 2 7" xfId="382" xr:uid="{108119FA-A549-49A1-A450-B42817D80278}"/>
    <cellStyle name="Millares 2 7 2" xfId="856" xr:uid="{620851E7-5688-4BE4-86FE-44CC60B88FC6}"/>
    <cellStyle name="Millares 2 70" xfId="857" xr:uid="{74AC7428-EE9B-48FB-8522-0CEFF0253C88}"/>
    <cellStyle name="Millares 2 71" xfId="858" xr:uid="{97FE72EC-B638-4D75-A16F-2B9A76A47251}"/>
    <cellStyle name="Millares 2 72" xfId="859" xr:uid="{BA4BE3BC-B11E-431D-BCE6-B81335127F09}"/>
    <cellStyle name="Millares 2 73" xfId="860" xr:uid="{51FE8D14-726A-4BC0-8B35-6C82C647B746}"/>
    <cellStyle name="Millares 2 74" xfId="861" xr:uid="{3D20E8BD-3C6C-4601-9F35-FA232F7DA201}"/>
    <cellStyle name="Millares 2 75" xfId="423" xr:uid="{285B9FC7-A955-42C4-B142-D702CB743100}"/>
    <cellStyle name="Millares 2 76" xfId="862" xr:uid="{C6CC1884-4793-4332-BC8C-1725A4C5B25A}"/>
    <cellStyle name="Millares 2 77" xfId="787" xr:uid="{8877B5B0-7FB3-4882-A307-366ABC60AE17}"/>
    <cellStyle name="Millares 2 77 2" xfId="2286" xr:uid="{E07A1E23-11D2-4ED1-8F92-613CD064A01F}"/>
    <cellStyle name="Millares 2 8" xfId="392" xr:uid="{DB9A74B3-55F7-4CD3-8073-72DD61B71424}"/>
    <cellStyle name="Millares 2 8 2" xfId="863" xr:uid="{4B49EB71-227B-4F66-84F5-3FDF09DAF097}"/>
    <cellStyle name="Millares 2 9" xfId="864" xr:uid="{C1026C5A-4189-4A26-AF94-38C7D5BFE1D0}"/>
    <cellStyle name="Millares 20" xfId="251" xr:uid="{B308A084-08B9-4711-8D16-41D55DE5C772}"/>
    <cellStyle name="Millares 20 2" xfId="866" xr:uid="{CB78B918-C3B5-4191-8E25-94E396EA3012}"/>
    <cellStyle name="Millares 20 3" xfId="865" xr:uid="{1E2319CE-AA3D-4A96-AB7A-212775DBAF0A}"/>
    <cellStyle name="Millares 21" xfId="253" xr:uid="{70223D41-211D-4180-AB25-A113324EEE28}"/>
    <cellStyle name="Millares 21 2" xfId="868" xr:uid="{3F0E6A80-2551-46FB-92A4-9B8FA546221B}"/>
    <cellStyle name="Millares 21 3" xfId="867" xr:uid="{D1156CA3-407E-467E-B024-23CADAEA975E}"/>
    <cellStyle name="Millares 22" xfId="252" xr:uid="{A6D3107D-D98E-454E-B517-DB5F325A91E0}"/>
    <cellStyle name="Millares 22 2" xfId="870" xr:uid="{905A0727-D2BA-4CE5-BFAC-1235D35D3962}"/>
    <cellStyle name="Millares 22 3" xfId="869" xr:uid="{0E53DE37-83B6-4DEB-B933-5975F6A6F1AC}"/>
    <cellStyle name="Millares 23" xfId="254" xr:uid="{C727C689-AEF9-415B-99A0-7FDC0ED2B59A}"/>
    <cellStyle name="Millares 23 2" xfId="871" xr:uid="{B9D09C61-B00B-4998-8A6C-F2774D65CEDE}"/>
    <cellStyle name="Millares 24" xfId="256" xr:uid="{53688480-A9DF-4E84-B7A2-80CAF45830AD}"/>
    <cellStyle name="Millares 24 2" xfId="872" xr:uid="{1B154E09-C262-42DC-80A5-F44232FC1E29}"/>
    <cellStyle name="Millares 25" xfId="255" xr:uid="{89AFA956-D3EA-4912-B370-A5E3D13606CD}"/>
    <cellStyle name="Millares 25 2" xfId="873" xr:uid="{AF032CBE-50D8-4917-8490-D0E417465B81}"/>
    <cellStyle name="Millares 26" xfId="257" xr:uid="{119EB8C8-7BCC-424C-A303-A2C5866F402B}"/>
    <cellStyle name="Millares 26 2" xfId="874" xr:uid="{162C1347-FE16-4F90-9263-AFD45947A5A5}"/>
    <cellStyle name="Millares 27" xfId="258" xr:uid="{CF090163-93C4-4F7C-85A4-36271A95462A}"/>
    <cellStyle name="Millares 27 2" xfId="875" xr:uid="{15EA5371-5DB9-4560-9C46-3699DE037C89}"/>
    <cellStyle name="Millares 28" xfId="259" xr:uid="{F872A3ED-7011-453A-9C51-1C856B06CF41}"/>
    <cellStyle name="Millares 28 2" xfId="876" xr:uid="{7E5A68C5-A964-470A-800F-BC1E467B2FAF}"/>
    <cellStyle name="Millares 29" xfId="260" xr:uid="{3164519C-BF0F-49FE-B466-1C86C5C9FEDA}"/>
    <cellStyle name="Millares 29 2" xfId="877" xr:uid="{1150702C-0987-4D0E-A36F-0A51EF31FBB0}"/>
    <cellStyle name="Millares 3" xfId="7" xr:uid="{00000000-0005-0000-0000-000004000000}"/>
    <cellStyle name="Millares 3 10" xfId="879" xr:uid="{8A214FD6-D4AD-44DC-B99D-8843C3EB7069}"/>
    <cellStyle name="Millares 3 11" xfId="880" xr:uid="{7C63CA7D-698F-43E6-957B-254028F8DF16}"/>
    <cellStyle name="Millares 3 12" xfId="881" xr:uid="{18E84E76-4B8E-4B19-A166-3F6C7AA22716}"/>
    <cellStyle name="Millares 3 13" xfId="882" xr:uid="{C1FC684E-830B-4E4B-B59F-EAFF961EEAAC}"/>
    <cellStyle name="Millares 3 14" xfId="883" xr:uid="{A173E950-930E-4AF2-B921-DDC20540DA3A}"/>
    <cellStyle name="Millares 3 15" xfId="884" xr:uid="{B41C5C4A-077B-44D3-B167-DFEDBB0AB4A7}"/>
    <cellStyle name="Millares 3 16" xfId="885" xr:uid="{4305B05E-2025-44D3-86C3-89BCF72498FC}"/>
    <cellStyle name="Millares 3 17" xfId="886" xr:uid="{9A31AAEF-B972-48D4-BEC0-FA21B8A4D075}"/>
    <cellStyle name="Millares 3 18" xfId="887" xr:uid="{31248B4D-593B-4A96-80F8-292A0F635013}"/>
    <cellStyle name="Millares 3 19" xfId="888" xr:uid="{6B145DAE-01EB-4CBD-A8E1-10752E515C34}"/>
    <cellStyle name="Millares 3 2" xfId="16" xr:uid="{DAE5A5B7-FE77-4022-BE1D-6484EA435339}"/>
    <cellStyle name="Millares 3 2 2" xfId="889" xr:uid="{4F6D3E02-2C5A-448B-8D77-0193BEBF8374}"/>
    <cellStyle name="Millares 3 20" xfId="890" xr:uid="{CD3D973C-25C5-4F54-AEFA-7A42DBDA72A7}"/>
    <cellStyle name="Millares 3 21" xfId="891" xr:uid="{48D28148-1363-40FB-AB32-4589E46638C8}"/>
    <cellStyle name="Millares 3 22" xfId="892" xr:uid="{C60F6DD8-DA46-4FCB-BB8B-BD2A9D533706}"/>
    <cellStyle name="Millares 3 23" xfId="893" xr:uid="{BF16AB7E-A5C2-4BDE-B33A-33953ED33D59}"/>
    <cellStyle name="Millares 3 24" xfId="894" xr:uid="{0C15E0CA-17F6-44E7-92FE-833C0BB00AB8}"/>
    <cellStyle name="Millares 3 25" xfId="895" xr:uid="{92AD629C-6906-498B-B419-C39BDF1C4B1E}"/>
    <cellStyle name="Millares 3 26" xfId="896" xr:uid="{CB865F6F-05E3-43C6-9DEB-E44DDDEF5C9D}"/>
    <cellStyle name="Millares 3 27" xfId="897" xr:uid="{2CCADD3B-8996-470E-B292-470979C683D8}"/>
    <cellStyle name="Millares 3 28" xfId="898" xr:uid="{7A7846B6-EC4E-4E8F-88A6-313A3D541C84}"/>
    <cellStyle name="Millares 3 29" xfId="899" xr:uid="{54A9F714-232D-4838-AC82-BA0CBB1B06C7}"/>
    <cellStyle name="Millares 3 3" xfId="235" xr:uid="{FE111247-C462-4F7F-8408-372896EE6B4F}"/>
    <cellStyle name="Millares 3 3 2" xfId="900" xr:uid="{FF2C91D0-B3E4-4201-9638-A215C321E081}"/>
    <cellStyle name="Millares 3 30" xfId="901" xr:uid="{AC5DDA8A-8A71-492C-922A-ADA254F244A9}"/>
    <cellStyle name="Millares 3 31" xfId="902" xr:uid="{9BB417DF-19CA-4F10-95F5-23CC812E2C7D}"/>
    <cellStyle name="Millares 3 32" xfId="903" xr:uid="{D4305C4B-681C-4434-A433-06BE51DA534F}"/>
    <cellStyle name="Millares 3 33" xfId="904" xr:uid="{C7B2F05D-AA15-4BF7-A125-B9C3113D63C0}"/>
    <cellStyle name="Millares 3 33 2" xfId="905" xr:uid="{63F13805-D399-41CB-9B79-1A8180DF3A97}"/>
    <cellStyle name="Millares 3 34" xfId="906" xr:uid="{C426B51B-CC37-4E65-AAD6-20523308AEB8}"/>
    <cellStyle name="Millares 3 35" xfId="907" xr:uid="{E2668D96-706C-4BC8-ABB8-1679CA35AAC7}"/>
    <cellStyle name="Millares 3 36" xfId="908" xr:uid="{68571A9D-8F78-4CC7-A51B-BEA3E9604B9B}"/>
    <cellStyle name="Millares 3 37" xfId="909" xr:uid="{8DED1EA1-75B3-4D64-AC8F-88261D8A39E8}"/>
    <cellStyle name="Millares 3 38" xfId="910" xr:uid="{4582582A-77AD-47F4-A9BE-953C9339A72A}"/>
    <cellStyle name="Millares 3 39" xfId="911" xr:uid="{D0A8DAEB-2594-41D1-B080-59A9E55AD2A5}"/>
    <cellStyle name="Millares 3 4" xfId="290" xr:uid="{EEF95401-AD5F-4364-A530-4B27D8F2CCE5}"/>
    <cellStyle name="Millares 3 4 2" xfId="912" xr:uid="{28D76544-7A27-4500-B6F7-9160F2198FD1}"/>
    <cellStyle name="Millares 3 40" xfId="913" xr:uid="{350CE38F-56DA-4CB6-8DA8-737443D217BE}"/>
    <cellStyle name="Millares 3 41" xfId="914" xr:uid="{471E28F7-5A28-4093-91FF-CD8295CD6FCB}"/>
    <cellStyle name="Millares 3 42" xfId="915" xr:uid="{3F072090-99CF-4750-A677-8661AFB54D0D}"/>
    <cellStyle name="Millares 3 43" xfId="916" xr:uid="{9DD15903-B684-4CAD-AA8D-8561BC9559D9}"/>
    <cellStyle name="Millares 3 44" xfId="917" xr:uid="{70151A64-AC7D-421C-AC92-FD6A374B3786}"/>
    <cellStyle name="Millares 3 45" xfId="918" xr:uid="{B36C6668-7F7B-4AFF-8642-F238772E618E}"/>
    <cellStyle name="Millares 3 46" xfId="919" xr:uid="{316DBEDA-BF07-48F6-A817-7413DC1F670E}"/>
    <cellStyle name="Millares 3 47" xfId="920" xr:uid="{B10491E7-7F61-439F-970B-DB5231AB728A}"/>
    <cellStyle name="Millares 3 48" xfId="921" xr:uid="{C85A7270-876D-4A37-B225-652A99E62C5A}"/>
    <cellStyle name="Millares 3 49" xfId="922" xr:uid="{945A9B96-FC56-4252-8607-2081AC05EBF6}"/>
    <cellStyle name="Millares 3 5" xfId="402" xr:uid="{4D5BDAF6-7C04-4354-9DC1-784C933BFCE2}"/>
    <cellStyle name="Millares 3 5 2" xfId="923" xr:uid="{E3B8F5AD-4FDB-463D-B963-CC38B1FAE1AF}"/>
    <cellStyle name="Millares 3 50" xfId="924" xr:uid="{5EC04C2B-5C63-46D0-87E0-35E5F2524A7E}"/>
    <cellStyle name="Millares 3 51" xfId="925" xr:uid="{F57EB788-BB1C-4B81-8E96-E7703F6C674E}"/>
    <cellStyle name="Millares 3 52" xfId="926" xr:uid="{DCF14D9C-5099-435A-860E-E1923CFB9349}"/>
    <cellStyle name="Millares 3 53" xfId="927" xr:uid="{DFB277D6-F6E4-4F02-8C6F-E8CFE4A399FA}"/>
    <cellStyle name="Millares 3 54" xfId="928" xr:uid="{2714898D-B6C9-4B94-9C4A-30631E1FFA7E}"/>
    <cellStyle name="Millares 3 55" xfId="929" xr:uid="{9E3E3DE6-398F-41C3-A922-A52A830AA896}"/>
    <cellStyle name="Millares 3 56" xfId="930" xr:uid="{97958106-5F14-4C23-8102-F7E59E724B14}"/>
    <cellStyle name="Millares 3 57" xfId="931" xr:uid="{C5275731-148C-46CB-A1E7-34D3FBCFA133}"/>
    <cellStyle name="Millares 3 58" xfId="932" xr:uid="{D0D5144C-0936-43DD-86BF-FB7D8400CE98}"/>
    <cellStyle name="Millares 3 59" xfId="933" xr:uid="{FCA212C3-0EA8-4CEE-8E5D-99EA365D1C1A}"/>
    <cellStyle name="Millares 3 6" xfId="934" xr:uid="{045D6A5F-2F79-492A-B610-3148F62D56D9}"/>
    <cellStyle name="Millares 3 60" xfId="935" xr:uid="{25037DA3-7249-4902-9B7D-0B8CFD5AEB22}"/>
    <cellStyle name="Millares 3 61" xfId="936" xr:uid="{6C3BFDE4-CC87-47C1-903D-AC2A5E5C7FB8}"/>
    <cellStyle name="Millares 3 62" xfId="937" xr:uid="{7101681B-F1C1-46A6-ABB1-8AD702F5E6F0}"/>
    <cellStyle name="Millares 3 63" xfId="938" xr:uid="{C8EB84F2-73F5-44D4-893F-2C7EF7FAA7EF}"/>
    <cellStyle name="Millares 3 64" xfId="939" xr:uid="{3C148BDB-6D57-4692-BA51-A13EC5F567B8}"/>
    <cellStyle name="Millares 3 65" xfId="940" xr:uid="{D5DEDA1F-8E5E-426C-A993-8C721E9D91E5}"/>
    <cellStyle name="Millares 3 66" xfId="941" xr:uid="{147A407C-8A1E-4707-9062-90A2E5C0D5F5}"/>
    <cellStyle name="Millares 3 67" xfId="878" xr:uid="{4674A50C-08D2-48E9-B57A-7ABFC93C79F5}"/>
    <cellStyle name="Millares 3 7" xfId="942" xr:uid="{419F132D-613B-498E-B764-1FDD0B05EA66}"/>
    <cellStyle name="Millares 3 8" xfId="943" xr:uid="{EA554D43-6096-4279-8BF1-1158EEFA2102}"/>
    <cellStyle name="Millares 3 9" xfId="944" xr:uid="{4C996D8C-C753-4C05-B637-F1A3E40A8B43}"/>
    <cellStyle name="Millares 30" xfId="261" xr:uid="{E63348EE-B183-49AD-AC06-798F0D01E828}"/>
    <cellStyle name="Millares 30 2" xfId="945" xr:uid="{D8699194-14CC-4B33-A08D-F91CDED76D6F}"/>
    <cellStyle name="Millares 31" xfId="262" xr:uid="{1A6C3C12-2B11-44A2-82AD-9B9449D1A069}"/>
    <cellStyle name="Millares 31 2" xfId="946" xr:uid="{152238D4-6482-4CD0-BD23-B49CEAE062BE}"/>
    <cellStyle name="Millares 32" xfId="263" xr:uid="{8E58A6B8-E0A9-488E-81EF-3F6E39D7909A}"/>
    <cellStyle name="Millares 32 2" xfId="947" xr:uid="{B6DED94D-C156-4865-806D-5E4FF259329E}"/>
    <cellStyle name="Millares 33" xfId="264" xr:uid="{99053A58-0358-4BB0-8D6B-C9AE249DA247}"/>
    <cellStyle name="Millares 33 2" xfId="948" xr:uid="{F717F5C4-4B6A-48D0-B10A-30A88D4BC10E}"/>
    <cellStyle name="Millares 34" xfId="265" xr:uid="{A26CE469-77C8-4E4D-85BD-267B02AB7D34}"/>
    <cellStyle name="Millares 34 2" xfId="949" xr:uid="{6DB18433-C3FC-4D66-9E49-59D3926AF1FB}"/>
    <cellStyle name="Millares 35" xfId="266" xr:uid="{891E0BC2-A562-47B4-B795-659155C80125}"/>
    <cellStyle name="Millares 35 2" xfId="950" xr:uid="{BFFD530A-E2C3-4737-BA33-D19454D86753}"/>
    <cellStyle name="Millares 36" xfId="267" xr:uid="{E9CD4365-4020-4DF6-A8CA-9C2F79EB1864}"/>
    <cellStyle name="Millares 36 2" xfId="951" xr:uid="{37F7B577-081F-4602-9A44-B4ACF1DC7F1C}"/>
    <cellStyle name="Millares 37" xfId="268" xr:uid="{7D1226FB-E35D-49EB-9736-50931FA00F97}"/>
    <cellStyle name="Millares 37 2" xfId="952" xr:uid="{447F2E1D-80B8-4D0F-8211-AAACB1ED0366}"/>
    <cellStyle name="Millares 38" xfId="269" xr:uid="{0870B670-DAA5-4DD9-9806-3175383024F6}"/>
    <cellStyle name="Millares 38 2" xfId="953" xr:uid="{BB5324EA-3173-4EEE-86C9-CAD63ABC1D4A}"/>
    <cellStyle name="Millares 39" xfId="27" xr:uid="{D12FC748-AE53-483D-BF1C-2013326B4DD2}"/>
    <cellStyle name="Millares 39 2" xfId="2287" xr:uid="{25CD365F-BAB9-4EFF-A110-E9A634B31A88}"/>
    <cellStyle name="Millares 39 3" xfId="954" xr:uid="{BFE02857-15F4-4C97-BB56-25B27E301D42}"/>
    <cellStyle name="Millares 4" xfId="14" xr:uid="{A81FF5C1-A7C4-42A0-BE10-FE40F051C7B1}"/>
    <cellStyle name="Millares 4 2" xfId="345" xr:uid="{10293DCE-11C3-4923-A34C-29799360D00A}"/>
    <cellStyle name="Millares 4 2 2" xfId="956" xr:uid="{55C63658-398F-4CE5-B3B3-D86FF08E7F89}"/>
    <cellStyle name="Millares 4 3" xfId="407" xr:uid="{D620765A-1808-4062-8B47-A10BD522CF4E}"/>
    <cellStyle name="Millares 4 3 2" xfId="958" xr:uid="{1C3BC781-FBCC-4306-BA90-008AF12076AE}"/>
    <cellStyle name="Millares 4 3 3" xfId="957" xr:uid="{549CDAA5-84B9-4ADE-9F30-FBC18A2F71A0}"/>
    <cellStyle name="Millares 4 4" xfId="959" xr:uid="{9251F4F0-65CD-4C1D-8EDB-7AD7AF517921}"/>
    <cellStyle name="Millares 4 5" xfId="955" xr:uid="{6906BE66-7678-46B2-884D-58785C66FBAC}"/>
    <cellStyle name="Millares 40" xfId="270" xr:uid="{DE5F4218-937C-4DCB-9593-A11CDC97C47D}"/>
    <cellStyle name="Millares 40 2" xfId="760" xr:uid="{5B07DBEB-A762-4D6C-B0FE-841F36444EEF}"/>
    <cellStyle name="Millares 41" xfId="271" xr:uid="{6CDE30BB-7BEB-41DF-9482-FFF089447554}"/>
    <cellStyle name="Millares 41 10" xfId="961" xr:uid="{2D1CB0AC-8F39-4EEB-ACA0-65098E05C6E3}"/>
    <cellStyle name="Millares 41 11" xfId="962" xr:uid="{675B3AFD-951F-4676-97FF-338A0113DAF4}"/>
    <cellStyle name="Millares 41 12" xfId="963" xr:uid="{4A670817-9986-4477-B935-305677307B94}"/>
    <cellStyle name="Millares 41 13" xfId="964" xr:uid="{FCDFAAFA-C0BB-4827-BC40-B09512287920}"/>
    <cellStyle name="Millares 41 14" xfId="965" xr:uid="{DB1D3FAC-F21D-4B50-B178-95B6D379D4F8}"/>
    <cellStyle name="Millares 41 15" xfId="966" xr:uid="{57F649C5-33AE-4577-B042-29BE1DBA5AD5}"/>
    <cellStyle name="Millares 41 16" xfId="967" xr:uid="{5E2A4E98-7124-46CE-9F9D-2A50A9D79550}"/>
    <cellStyle name="Millares 41 17" xfId="968" xr:uid="{788838C9-E946-4D0F-B8B4-67D7ACA9F7F6}"/>
    <cellStyle name="Millares 41 18" xfId="969" xr:uid="{6BAC7308-907E-4657-9ED7-DDDCB2A7E954}"/>
    <cellStyle name="Millares 41 19" xfId="970" xr:uid="{3CD895FA-6458-4E89-A919-89DA3D2DD6DD}"/>
    <cellStyle name="Millares 41 2" xfId="971" xr:uid="{9634D617-6C53-4205-9964-49B05DA2CF44}"/>
    <cellStyle name="Millares 41 2 2" xfId="972" xr:uid="{4EED317D-9D9D-46DB-BD0B-6601891F3C62}"/>
    <cellStyle name="Millares 41 20" xfId="973" xr:uid="{A4CDAA7C-A3A8-4229-8D64-608BA99EC1A4}"/>
    <cellStyle name="Millares 41 21" xfId="974" xr:uid="{8A33B9AF-BEBF-4B61-916F-25FEB60096CC}"/>
    <cellStyle name="Millares 41 22" xfId="975" xr:uid="{9F339CDB-CD78-4B9D-8C26-397C6A90128F}"/>
    <cellStyle name="Millares 41 23" xfId="976" xr:uid="{385930A0-FAF3-4238-B462-D6657C71B5A5}"/>
    <cellStyle name="Millares 41 24" xfId="977" xr:uid="{69AEA69D-BEFF-4B56-A0E3-98E66B878555}"/>
    <cellStyle name="Millares 41 25" xfId="978" xr:uid="{1BCB2321-6951-4949-A76D-7824B8287EBD}"/>
    <cellStyle name="Millares 41 26" xfId="979" xr:uid="{58FDEAB5-14F1-47E7-AD29-EE5ACDDC9064}"/>
    <cellStyle name="Millares 41 27" xfId="980" xr:uid="{3624C0AF-FDFC-4A4E-A8D4-B0E41FBB3AA4}"/>
    <cellStyle name="Millares 41 28" xfId="981" xr:uid="{4873C0B8-50C9-40F1-A03B-503791A3E0F6}"/>
    <cellStyle name="Millares 41 29" xfId="982" xr:uid="{FC24274D-86D5-4C49-BEEF-BDCA451B42AD}"/>
    <cellStyle name="Millares 41 3" xfId="983" xr:uid="{78F7E792-36EA-4F2C-8419-4A346258BD67}"/>
    <cellStyle name="Millares 41 30" xfId="984" xr:uid="{62951321-F5B8-4D8C-A467-B9648C148178}"/>
    <cellStyle name="Millares 41 31" xfId="985" xr:uid="{805E6714-C221-48FA-9184-B93420D3FC16}"/>
    <cellStyle name="Millares 41 32" xfId="986" xr:uid="{5FC77B05-A3AF-48F3-B29B-EE96B6B7AFBE}"/>
    <cellStyle name="Millares 41 33" xfId="987" xr:uid="{2A7A02AB-D6BD-4DA0-9BF1-D8705AC6F25A}"/>
    <cellStyle name="Millares 41 34" xfId="960" xr:uid="{A15AEFC7-6E59-4941-AC83-B2D2DCCF0246}"/>
    <cellStyle name="Millares 41 4" xfId="988" xr:uid="{4B750D62-B670-4829-B133-F6F4B764F2FC}"/>
    <cellStyle name="Millares 41 5" xfId="989" xr:uid="{C9137E22-E974-46DF-B27D-937EC54BF063}"/>
    <cellStyle name="Millares 41 6" xfId="990" xr:uid="{A51B57A3-E826-4E4D-8393-8455C275301F}"/>
    <cellStyle name="Millares 41 7" xfId="991" xr:uid="{81B24DBE-7974-4F0E-939D-B5B567A49FD8}"/>
    <cellStyle name="Millares 41 8" xfId="992" xr:uid="{EA808593-9F7B-4C2C-947C-679404929C6A}"/>
    <cellStyle name="Millares 41 9" xfId="993" xr:uid="{F95891FB-F4EE-42B7-8D75-1B8F0CBA6614}"/>
    <cellStyle name="Millares 42" xfId="272" xr:uid="{64986D6A-0688-4BAA-A482-65FA1D98678D}"/>
    <cellStyle name="Millares 42 2" xfId="2315" xr:uid="{11FD2954-1B98-447F-8A78-AAAEA7F8BB19}"/>
    <cellStyle name="Millares 42 3" xfId="2272" xr:uid="{45A35A68-76BA-4E1D-BE07-DCD5EC2050E7}"/>
    <cellStyle name="Millares 43" xfId="273" xr:uid="{0B47C5EE-A8D4-41F0-8228-454D21FBC61C}"/>
    <cellStyle name="Millares 44" xfId="274" xr:uid="{26A235F5-267C-492E-902F-37BB348509A5}"/>
    <cellStyle name="Millares 44 2" xfId="2340" xr:uid="{13A7BA79-D096-45FA-9372-6AF429ACD1C2}"/>
    <cellStyle name="Millares 45" xfId="275" xr:uid="{A153B591-0B8D-4D7E-8F75-FECAD091942B}"/>
    <cellStyle name="Millares 45 2" xfId="2345"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5" xr:uid="{73994E14-E4AA-4589-9255-5E1799B3EBB7}"/>
    <cellStyle name="Millares 5 3" xfId="996" xr:uid="{91D361FF-23B0-466C-B331-60DE505E6474}"/>
    <cellStyle name="Millares 5 4" xfId="997" xr:uid="{697E4099-4098-475A-9AF6-E3C712F4F84F}"/>
    <cellStyle name="Millares 5 4 2" xfId="389" xr:uid="{FD2D60E2-CF6A-40B4-941A-022E58B5BCDA}"/>
    <cellStyle name="Millares 5 5" xfId="998" xr:uid="{753A9899-845F-448D-A2FB-91C8044C2671}"/>
    <cellStyle name="Millares 5 5 2" xfId="2288" xr:uid="{D93CC644-0FA8-4766-8583-E614D55969C7}"/>
    <cellStyle name="Millares 5 6" xfId="994"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1000" xr:uid="{DB4799B9-08D1-467F-B367-7BBCDA82929A}"/>
    <cellStyle name="Millares 6 3" xfId="999"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2" xr:uid="{BF017317-FE2A-41C7-BD07-C22CECBBCBCD}"/>
    <cellStyle name="Millares 7 3" xfId="1003" xr:uid="{846726BA-F6CD-4973-9D36-DA1A7DEA6CE3}"/>
    <cellStyle name="Millares 7 4" xfId="1001"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5" xr:uid="{3056B435-961B-4DCB-A5B4-0A3C02A714CD}"/>
    <cellStyle name="Millares 8 3" xfId="1004"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7" xr:uid="{814B122E-9032-441C-ABBF-CC0A160C2482}"/>
    <cellStyle name="Millares 9 3" xfId="1008" xr:uid="{CB43A756-D576-4FDC-A042-3AEA7B70CDE7}"/>
    <cellStyle name="Millares 9 4" xfId="1006"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4" xr:uid="{359BF49F-49DB-4543-8502-4478B3C4BD25}"/>
    <cellStyle name="Millares 97" xfId="418" xr:uid="{64410398-DBB9-4106-8713-F4741821976B}"/>
    <cellStyle name="Millares 98" xfId="416" xr:uid="{D037D244-85A2-4B1A-990B-0FA197ABF046}"/>
    <cellStyle name="Moneda" xfId="12" builtinId="4"/>
    <cellStyle name="Moneda [0] 2" xfId="295" xr:uid="{E9CBE710-B9DC-47CA-A668-D97C40A629FC}"/>
    <cellStyle name="Moneda [0] 2 2" xfId="395" xr:uid="{9DFDE104-EF7F-455D-BCE7-9C794495820E}"/>
    <cellStyle name="Moneda [0] 2 3" xfId="2344"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9" xr:uid="{66D07368-A335-47A0-A189-A56B05619884}"/>
    <cellStyle name="Moneda 11" xfId="310" xr:uid="{19D277E1-82B1-4C95-9A45-4FE40E5F3506}"/>
    <cellStyle name="Moneda 11 2" xfId="1010" xr:uid="{13A886B8-F6D5-448F-BB02-F3FB46997F6D}"/>
    <cellStyle name="Moneda 12" xfId="312" xr:uid="{A80E2D09-DDB8-4EA3-9A84-EF9377A66D96}"/>
    <cellStyle name="Moneda 12 2" xfId="1011" xr:uid="{DFB0FBF6-7B26-403A-8EF2-A137887E22E0}"/>
    <cellStyle name="Moneda 13" xfId="325" xr:uid="{E00E9442-71C6-4EDC-8B5C-D71C79568DDD}"/>
    <cellStyle name="Moneda 13 2" xfId="2289" xr:uid="{1058FD64-CDCA-4668-95A3-9CB356BDA7AE}"/>
    <cellStyle name="Moneda 13 3" xfId="1012" xr:uid="{6DCBD2D5-E38A-4B6F-A247-27DE25EBA17E}"/>
    <cellStyle name="Moneda 14" xfId="326" xr:uid="{9121C84A-5413-4963-936E-A9718183A1C9}"/>
    <cellStyle name="Moneda 14 2" xfId="2290" xr:uid="{E082917E-302D-4473-BC8B-3EE389ED6C27}"/>
    <cellStyle name="Moneda 14 3" xfId="1013" xr:uid="{196D69AE-91FA-4D6B-9884-C61E47FC30FB}"/>
    <cellStyle name="Moneda 15" xfId="327" xr:uid="{E92AB46E-08EB-451D-B03F-D24C2DA651B6}"/>
    <cellStyle name="Moneda 15 2" xfId="2326" xr:uid="{E1F45BD2-D7BF-4F3D-BC9D-9783A6A6B5A1}"/>
    <cellStyle name="Moneda 16" xfId="328" xr:uid="{4796C1C9-B0E8-4A8D-8D94-C0EA092C4792}"/>
    <cellStyle name="Moneda 16 2" xfId="2329"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5" xr:uid="{4BC3BB83-ACA9-4B1D-9477-D9C98DFABB05}"/>
    <cellStyle name="Moneda 2 11" xfId="1016" xr:uid="{8AE4E082-2C05-4A0F-868D-A72CFEDEFCDB}"/>
    <cellStyle name="Moneda 2 12" xfId="1017" xr:uid="{920111CC-2715-4DC3-879D-4813457D68EC}"/>
    <cellStyle name="Moneda 2 13" xfId="1018" xr:uid="{2CA9CEB2-18AB-47C2-A017-77CE8F2290C7}"/>
    <cellStyle name="Moneda 2 14" xfId="1019" xr:uid="{FF4CBDB4-0D93-4927-BDF0-8AA040378D79}"/>
    <cellStyle name="Moneda 2 15" xfId="1020" xr:uid="{19A03B0C-6594-4BCB-BCE7-85867830D124}"/>
    <cellStyle name="Moneda 2 16" xfId="1021" xr:uid="{50B96ADF-942D-4A1C-9EB1-D294CBFEF6DE}"/>
    <cellStyle name="Moneda 2 17" xfId="1022" xr:uid="{16B12FE1-34A5-4729-83E7-0B91475D493B}"/>
    <cellStyle name="Moneda 2 18" xfId="1023" xr:uid="{F083E361-88B0-487E-92CD-46B61383C568}"/>
    <cellStyle name="Moneda 2 19" xfId="1024" xr:uid="{2A1A4C95-514A-4B14-BD91-27B14D577CEF}"/>
    <cellStyle name="Moneda 2 2" xfId="159" xr:uid="{BA4157A8-85FB-4464-B277-F03BC778B9FC}"/>
    <cellStyle name="Moneda 2 2 10" xfId="420" xr:uid="{AE5D8C61-EC92-4C01-9F24-2C03146074A2}"/>
    <cellStyle name="Moneda 2 2 11" xfId="1026" xr:uid="{993B0733-E6A1-4BA8-8D8D-7CFE1AC72010}"/>
    <cellStyle name="Moneda 2 2 12" xfId="1027" xr:uid="{AB873FD5-5725-4523-8FA6-818B8A4AB54D}"/>
    <cellStyle name="Moneda 2 2 13" xfId="1028" xr:uid="{338023B5-507A-44B9-9329-61757A6B8E36}"/>
    <cellStyle name="Moneda 2 2 14" xfId="1029" xr:uid="{9C353F8C-206E-4808-AB8F-B345348C107F}"/>
    <cellStyle name="Moneda 2 2 15" xfId="1030" xr:uid="{A8CC1618-E44D-494C-9302-BAE5F7623FA0}"/>
    <cellStyle name="Moneda 2 2 16" xfId="1031" xr:uid="{3A687A20-7170-4A7E-98D6-D1A1B4C3FE21}"/>
    <cellStyle name="Moneda 2 2 17" xfId="1032" xr:uid="{E99E3601-81C3-4D8A-A724-FFE5369F2F22}"/>
    <cellStyle name="Moneda 2 2 18" xfId="1033" xr:uid="{E398D9F8-6B8E-4D76-BBC6-EA94C5DA321D}"/>
    <cellStyle name="Moneda 2 2 19" xfId="1034" xr:uid="{CE3E6DC3-1DAA-46C6-BDBC-9289E5C01CCA}"/>
    <cellStyle name="Moneda 2 2 2" xfId="316" xr:uid="{184A4F78-1D75-4F41-9EF8-1C45DDFC4C55}"/>
    <cellStyle name="Moneda 2 2 2 2" xfId="1036" xr:uid="{A82E55D6-5B50-46BA-BD2C-9824307A3DD1}"/>
    <cellStyle name="Moneda 2 2 2 3" xfId="1037" xr:uid="{5564847A-2EE1-473F-B603-D9E57A8BCB1B}"/>
    <cellStyle name="Moneda 2 2 2 4" xfId="1035" xr:uid="{1EF5CEC1-76D4-4769-99AE-604ADD1D91A5}"/>
    <cellStyle name="Moneda 2 2 20" xfId="1038" xr:uid="{EA82A12C-EDAC-40AC-9D2C-2854D557F29B}"/>
    <cellStyle name="Moneda 2 2 21" xfId="1039" xr:uid="{A054AD55-8BC5-42D2-BF00-665AF93C79AA}"/>
    <cellStyle name="Moneda 2 2 22" xfId="1040" xr:uid="{ACACA7B4-263C-4FD0-B022-E56EF5A22221}"/>
    <cellStyle name="Moneda 2 2 23" xfId="1041" xr:uid="{2B7FD94F-64FE-4679-AF88-2C52C29822DC}"/>
    <cellStyle name="Moneda 2 2 24" xfId="1042" xr:uid="{51F6F784-1677-4F6A-B106-416433FEA150}"/>
    <cellStyle name="Moneda 2 2 25" xfId="1043" xr:uid="{E7DB94BD-F6B3-451F-9843-F86893A48A5D}"/>
    <cellStyle name="Moneda 2 2 26" xfId="1044" xr:uid="{45AB937C-9BBA-4776-9610-6960D43A7950}"/>
    <cellStyle name="Moneda 2 2 27" xfId="1045" xr:uid="{1BA0F1CF-9101-4482-A418-17EEF3F6AF6E}"/>
    <cellStyle name="Moneda 2 2 28" xfId="1046" xr:uid="{F42F59A2-403C-431D-8F86-81391D5E5268}"/>
    <cellStyle name="Moneda 2 2 29" xfId="1047" xr:uid="{727C6132-8F21-4B95-97EF-3432D66040E8}"/>
    <cellStyle name="Moneda 2 2 3" xfId="1048" xr:uid="{E7A91E49-7DDD-4340-A83A-527FFE172DEF}"/>
    <cellStyle name="Moneda 2 2 30" xfId="1049" xr:uid="{28DE46D6-F68B-493E-9654-E8F6D9962E44}"/>
    <cellStyle name="Moneda 2 2 31" xfId="1050" xr:uid="{CB56C2FE-34B6-4BE7-911B-2B4BA3DC30DD}"/>
    <cellStyle name="Moneda 2 2 32" xfId="1051" xr:uid="{FEE61356-3479-4BAC-8212-1CF7E70F183A}"/>
    <cellStyle name="Moneda 2 2 33" xfId="1052" xr:uid="{0B70C313-141B-4407-963F-C495FCEEF231}"/>
    <cellStyle name="Moneda 2 2 33 2" xfId="1053" xr:uid="{3843A3AB-01EB-4E34-8800-7AF908660116}"/>
    <cellStyle name="Moneda 2 2 34" xfId="1054" xr:uid="{BBDD9DE1-2EC7-4C7A-8B84-ECA0FB894902}"/>
    <cellStyle name="Moneda 2 2 35" xfId="1055" xr:uid="{2A1D3E42-E34C-4D0E-87A2-8F2F33DEF44B}"/>
    <cellStyle name="Moneda 2 2 36" xfId="1056" xr:uid="{E15D7221-1B61-4829-8829-E100AB034AF0}"/>
    <cellStyle name="Moneda 2 2 37" xfId="1057" xr:uid="{C1EF5731-F3FB-4DE4-AE44-F6DD33928FE9}"/>
    <cellStyle name="Moneda 2 2 38" xfId="1058" xr:uid="{67836F2E-61F5-482D-AD4C-11A40D0B575F}"/>
    <cellStyle name="Moneda 2 2 39" xfId="1059" xr:uid="{F100869D-413C-4CB6-A89C-B54450783AB9}"/>
    <cellStyle name="Moneda 2 2 4" xfId="1060" xr:uid="{528CD4B1-B1E5-478C-B22D-FEB673E3DB7A}"/>
    <cellStyle name="Moneda 2 2 40" xfId="1061" xr:uid="{2AC2DA6A-EE94-4E92-9898-4E806F90ECCA}"/>
    <cellStyle name="Moneda 2 2 41" xfId="1062" xr:uid="{84CD7E24-EAD7-423D-A9DE-1CBCC9A04525}"/>
    <cellStyle name="Moneda 2 2 42" xfId="1063" xr:uid="{B78E2A06-87AA-4D37-ABCD-455B96CCA21D}"/>
    <cellStyle name="Moneda 2 2 43" xfId="1064" xr:uid="{33F8E710-F7A3-4AAE-93CE-1709E0189AFC}"/>
    <cellStyle name="Moneda 2 2 44" xfId="1065" xr:uid="{6390D7F4-120F-4C29-97F8-DBFD83C1C38D}"/>
    <cellStyle name="Moneda 2 2 45" xfId="1066" xr:uid="{B44F13C4-CCF7-4EE7-82C3-D8F0D5969AE9}"/>
    <cellStyle name="Moneda 2 2 46" xfId="1067" xr:uid="{D366A78A-6942-4C36-9863-12F2A4C72517}"/>
    <cellStyle name="Moneda 2 2 47" xfId="1068" xr:uid="{DE001126-F578-4456-87B4-61001E678D95}"/>
    <cellStyle name="Moneda 2 2 48" xfId="1069" xr:uid="{6D7C1874-C83C-4396-99CD-342173926CF4}"/>
    <cellStyle name="Moneda 2 2 49" xfId="1070" xr:uid="{E0989142-41BB-4355-AC28-265C76281598}"/>
    <cellStyle name="Moneda 2 2 5" xfId="1071" xr:uid="{1A3296A1-00DA-42A6-A345-735887831C25}"/>
    <cellStyle name="Moneda 2 2 50" xfId="1072" xr:uid="{E0504EE6-3AEC-4AD7-9E2F-9FA60AD5A583}"/>
    <cellStyle name="Moneda 2 2 51" xfId="1073" xr:uid="{1F3F5F50-C9AC-4729-81BD-BB4A2FA45C9D}"/>
    <cellStyle name="Moneda 2 2 52" xfId="1074" xr:uid="{762098ED-A2CD-4BA4-90A7-F7C59A5415D0}"/>
    <cellStyle name="Moneda 2 2 53" xfId="1075" xr:uid="{75A28FCA-8288-4208-8B44-887BC1A1FE7B}"/>
    <cellStyle name="Moneda 2 2 54" xfId="1076" xr:uid="{67B70D77-D5D8-4AB2-A2DA-417CFBFBD01F}"/>
    <cellStyle name="Moneda 2 2 55" xfId="1077" xr:uid="{8BA657F7-0836-4AAA-8D34-5351FABF5DB8}"/>
    <cellStyle name="Moneda 2 2 56" xfId="1078" xr:uid="{BF02764C-586D-403C-9996-0AB0DB39E79A}"/>
    <cellStyle name="Moneda 2 2 57" xfId="1079" xr:uid="{94A44996-2155-4118-895C-E8CC63E61FB8}"/>
    <cellStyle name="Moneda 2 2 58" xfId="1080" xr:uid="{307E7B2C-F6A8-4C3E-8538-45F77D91ADED}"/>
    <cellStyle name="Moneda 2 2 59" xfId="1081" xr:uid="{C89DC0F9-A4F2-46EE-A4B7-E34BD1334CB3}"/>
    <cellStyle name="Moneda 2 2 6" xfId="1082" xr:uid="{E57D4681-E26F-487B-B570-01E2863BD6D4}"/>
    <cellStyle name="Moneda 2 2 60" xfId="1083" xr:uid="{DE4226F8-FD57-4C78-B291-36CF89310FC7}"/>
    <cellStyle name="Moneda 2 2 61" xfId="1084" xr:uid="{423AE1AF-719C-41B5-90E2-9095D20A5166}"/>
    <cellStyle name="Moneda 2 2 62" xfId="1085" xr:uid="{5E9C17EA-E9A8-4376-8A55-579B63135BF0}"/>
    <cellStyle name="Moneda 2 2 63" xfId="1086" xr:uid="{B3A646C9-999B-4C62-83AB-6D535206AF6D}"/>
    <cellStyle name="Moneda 2 2 64" xfId="1087" xr:uid="{7A90C94D-5176-481F-B801-88A1F830CA53}"/>
    <cellStyle name="Moneda 2 2 65" xfId="1088" xr:uid="{01BD77A9-5678-4335-8915-8DEA9B5EAE05}"/>
    <cellStyle name="Moneda 2 2 66" xfId="1089" xr:uid="{B86AB9AB-969D-4DD4-8727-7BC44416727C}"/>
    <cellStyle name="Moneda 2 2 7" xfId="1090" xr:uid="{11D7EDCD-BFC8-4CE2-931B-EC21636145A4}"/>
    <cellStyle name="Moneda 2 2 8" xfId="1091" xr:uid="{77456C9F-376C-40C1-9995-4AD1E5099891}"/>
    <cellStyle name="Moneda 2 2 9" xfId="1092" xr:uid="{F4D018EC-B2BD-4F8C-8FA6-94A76894C05C}"/>
    <cellStyle name="Moneda 2 20" xfId="1093" xr:uid="{B79A1D16-80E6-455D-8069-D68CA431DB64}"/>
    <cellStyle name="Moneda 2 21" xfId="1094" xr:uid="{36D1C1CC-DC57-4253-A7F3-45A5C478F7AA}"/>
    <cellStyle name="Moneda 2 22" xfId="1095" xr:uid="{0CB1763D-6537-4DC4-BFA5-C08A612B0EAB}"/>
    <cellStyle name="Moneda 2 23" xfId="1096" xr:uid="{A4ED3EF2-6A7A-4FF0-BCC9-DDBC2BA5B93D}"/>
    <cellStyle name="Moneda 2 24" xfId="1097" xr:uid="{1383D831-89AE-4B35-BED3-2F3FA9944121}"/>
    <cellStyle name="Moneda 2 25" xfId="1098" xr:uid="{9B40D0B8-053D-40C5-BC0B-788BD5F95531}"/>
    <cellStyle name="Moneda 2 26" xfId="1099" xr:uid="{28D00979-7878-4D83-BE82-86C49A87FCB5}"/>
    <cellStyle name="Moneda 2 27" xfId="1100" xr:uid="{940D6720-CAC8-42CD-A88D-327965239A3A}"/>
    <cellStyle name="Moneda 2 28" xfId="1101" xr:uid="{A59ADE43-9784-46BF-AA3C-D2D0DBE2CF4D}"/>
    <cellStyle name="Moneda 2 29" xfId="1102" xr:uid="{2F21E572-FA5C-4BF2-A875-36EB201E94D7}"/>
    <cellStyle name="Moneda 2 3" xfId="236" xr:uid="{274ACCB4-FC53-4270-A9A3-146719C1AA4A}"/>
    <cellStyle name="Moneda 2 3 10" xfId="1104" xr:uid="{085A55B8-4E0A-49DC-A77A-258D0919D999}"/>
    <cellStyle name="Moneda 2 3 11" xfId="1105" xr:uid="{D475899B-2BE1-40CD-8350-CBAD009BC475}"/>
    <cellStyle name="Moneda 2 3 12" xfId="1106" xr:uid="{6D7F692F-06BA-4215-A54A-88B098779A46}"/>
    <cellStyle name="Moneda 2 3 13" xfId="1107" xr:uid="{4F6D9E80-1B8C-4138-99EB-15BCE3D81C1A}"/>
    <cellStyle name="Moneda 2 3 14" xfId="1108" xr:uid="{7F997696-8A94-4B54-ADF1-24B057833D49}"/>
    <cellStyle name="Moneda 2 3 15" xfId="1109" xr:uid="{7FD1D0EF-68CA-43D9-94A2-BED5629F4889}"/>
    <cellStyle name="Moneda 2 3 16" xfId="1110" xr:uid="{36D2C19B-4711-4820-8E89-529B5E876613}"/>
    <cellStyle name="Moneda 2 3 17" xfId="1111" xr:uid="{8CAFAAD2-74FC-4A3C-A14B-4BAAC026CAD6}"/>
    <cellStyle name="Moneda 2 3 18" xfId="1112" xr:uid="{CB7D01D8-5B48-4B5E-ACB3-63E0EBCF3227}"/>
    <cellStyle name="Moneda 2 3 19" xfId="1113" xr:uid="{07DF07FB-3FF7-475E-A644-0C83E69EA004}"/>
    <cellStyle name="Moneda 2 3 2" xfId="332" xr:uid="{275DD8CF-75F3-4342-9296-5284945F2BFD}"/>
    <cellStyle name="Moneda 2 3 2 2" xfId="1115" xr:uid="{1FC0A3A7-0582-4CCF-8E34-ADD0799A5BAE}"/>
    <cellStyle name="Moneda 2 3 2 3" xfId="1114" xr:uid="{D6356202-588D-477A-AC35-C6A2DB98B69A}"/>
    <cellStyle name="Moneda 2 3 20" xfId="1116" xr:uid="{E2C7D1BE-36CD-4DD4-9892-7B3AAFDEF920}"/>
    <cellStyle name="Moneda 2 3 21" xfId="1117" xr:uid="{F237E463-158A-44EF-9787-E37BB0919F57}"/>
    <cellStyle name="Moneda 2 3 22" xfId="1118" xr:uid="{5C6823A3-4ACD-4BCD-B022-93BF17F0A0C0}"/>
    <cellStyle name="Moneda 2 3 23" xfId="1119" xr:uid="{5B7E9EFE-B93B-422D-A30C-30D4152E20B7}"/>
    <cellStyle name="Moneda 2 3 24" xfId="1120" xr:uid="{F015D317-CD03-4E3A-8014-C3C6A8A64524}"/>
    <cellStyle name="Moneda 2 3 25" xfId="1121" xr:uid="{E62AC9FA-E1BB-4E25-8225-19AAABB408D7}"/>
    <cellStyle name="Moneda 2 3 26" xfId="1122" xr:uid="{CF0BF3A7-DDA1-4C9C-BFB4-610F896F09AD}"/>
    <cellStyle name="Moneda 2 3 27" xfId="1123" xr:uid="{D71AB9A6-1972-4EFD-A349-2BF9BE64B73E}"/>
    <cellStyle name="Moneda 2 3 28" xfId="1124" xr:uid="{1411847A-DFC0-4DCD-9411-A13CA016D0E7}"/>
    <cellStyle name="Moneda 2 3 29" xfId="1125" xr:uid="{A0FAABCE-0D08-45CB-A2F2-5121223257DD}"/>
    <cellStyle name="Moneda 2 3 3" xfId="1126" xr:uid="{5C5C58F0-3E0D-4367-903C-BEF0B3626003}"/>
    <cellStyle name="Moneda 2 3 30" xfId="1127" xr:uid="{7A00A112-B692-4E7E-9F2E-049A2A3458A8}"/>
    <cellStyle name="Moneda 2 3 31" xfId="1128" xr:uid="{783045FE-A49E-45FD-B3B6-64ADBDB12C68}"/>
    <cellStyle name="Moneda 2 3 32" xfId="1129" xr:uid="{4AD134B8-3553-42C1-98F3-3BCF8C2E14A5}"/>
    <cellStyle name="Moneda 2 3 33" xfId="1130" xr:uid="{ACD48A1B-6CDF-4413-AEAA-A6807C6E50DC}"/>
    <cellStyle name="Moneda 2 3 34" xfId="1103" xr:uid="{6A5F295C-4DC5-4D97-B64A-A39D4C10D4CF}"/>
    <cellStyle name="Moneda 2 3 4" xfId="1131" xr:uid="{C47C2B66-297B-4997-B7F7-B2DF36BE129A}"/>
    <cellStyle name="Moneda 2 3 5" xfId="1132" xr:uid="{4295033B-A402-4154-8BF2-FAD432C5923C}"/>
    <cellStyle name="Moneda 2 3 6" xfId="1133" xr:uid="{E1C52A4D-8D39-443A-BD18-47963587107E}"/>
    <cellStyle name="Moneda 2 3 7" xfId="1134" xr:uid="{C9F27EBC-592E-452E-B40A-8A458FB47295}"/>
    <cellStyle name="Moneda 2 3 8" xfId="1135" xr:uid="{7FF2C59E-4603-429A-B991-99DF15B28621}"/>
    <cellStyle name="Moneda 2 3 9" xfId="1136" xr:uid="{7DE86DD3-EA4C-4393-BC17-3F27681418B5}"/>
    <cellStyle name="Moneda 2 30" xfId="1137" xr:uid="{4CB3EB3C-FBF6-4848-9AE9-F5268D17288B}"/>
    <cellStyle name="Moneda 2 31" xfId="1138" xr:uid="{AAEF4CA0-54A5-4862-90D3-42FECB4717CA}"/>
    <cellStyle name="Moneda 2 32" xfId="1139" xr:uid="{9DB03AFE-BA31-4ED6-A6DE-CAF45DB9CE4D}"/>
    <cellStyle name="Moneda 2 33" xfId="1140" xr:uid="{8315A45D-36D3-4DC5-8699-4178C953219E}"/>
    <cellStyle name="Moneda 2 34" xfId="1141" xr:uid="{42E0B9FD-F87B-4FBD-8D88-F52B2AE86C4D}"/>
    <cellStyle name="Moneda 2 35" xfId="1142" xr:uid="{6C835119-9F67-4B01-8024-C7AA4C0B3DC2}"/>
    <cellStyle name="Moneda 2 36" xfId="1143" xr:uid="{6A6A39E0-88E8-4078-8A2C-C1EE2BED5DBC}"/>
    <cellStyle name="Moneda 2 37" xfId="1144" xr:uid="{08C2B4CA-8F37-4148-84C8-2D555866E3AE}"/>
    <cellStyle name="Moneda 2 38" xfId="1145" xr:uid="{BB543A7A-065F-40BA-95E4-A1360B1BC6EF}"/>
    <cellStyle name="Moneda 2 39" xfId="1146" xr:uid="{DA4312AF-6020-4281-830C-97046938B838}"/>
    <cellStyle name="Moneda 2 4" xfId="301" xr:uid="{55EB0398-74C6-44A2-A877-BECDE4066848}"/>
    <cellStyle name="Moneda 2 4 10" xfId="1148" xr:uid="{D163D4A7-3258-405D-9EC4-D75CEC006565}"/>
    <cellStyle name="Moneda 2 4 11" xfId="1149" xr:uid="{C294610A-ABBF-46D1-9AA8-AD13691A1320}"/>
    <cellStyle name="Moneda 2 4 12" xfId="1150" xr:uid="{B9D1BA67-30F9-48D8-82EB-0D4CB621A67F}"/>
    <cellStyle name="Moneda 2 4 13" xfId="1151" xr:uid="{7F461D8B-558F-410B-8F5F-0757DA676ADD}"/>
    <cellStyle name="Moneda 2 4 14" xfId="1152" xr:uid="{BB51A9B6-894A-43D3-9520-7AB3FC7CF5EA}"/>
    <cellStyle name="Moneda 2 4 15" xfId="1153" xr:uid="{B9BC3E62-6206-4EDB-BF51-E171ABC8382F}"/>
    <cellStyle name="Moneda 2 4 16" xfId="1154" xr:uid="{F87D97FA-00EE-479B-8098-5B3991510760}"/>
    <cellStyle name="Moneda 2 4 17" xfId="1155" xr:uid="{37E9F81D-BBB5-4D06-819D-6795A7D4D758}"/>
    <cellStyle name="Moneda 2 4 18" xfId="1156" xr:uid="{C136184E-0F71-490D-BF84-999734B5A310}"/>
    <cellStyle name="Moneda 2 4 19" xfId="1157" xr:uid="{F1E7DE07-7B2C-45B0-A8B0-79BDA22A8B52}"/>
    <cellStyle name="Moneda 2 4 2" xfId="1158" xr:uid="{786F37FE-7057-4C56-8B88-8994807C7999}"/>
    <cellStyle name="Moneda 2 4 2 2" xfId="1159" xr:uid="{8D4C0110-1757-4949-A3DE-31A40BF99C4D}"/>
    <cellStyle name="Moneda 2 4 20" xfId="1160" xr:uid="{78C19E45-2CEB-4C83-A42D-305CAF8A025E}"/>
    <cellStyle name="Moneda 2 4 21" xfId="1161" xr:uid="{12140EAB-92E6-4326-AE59-74CE1C3D9C27}"/>
    <cellStyle name="Moneda 2 4 22" xfId="1162" xr:uid="{7F5C3823-99F8-433B-998E-3B53724F3E93}"/>
    <cellStyle name="Moneda 2 4 23" xfId="1163" xr:uid="{6D93AFD2-4AA3-40D8-BEC8-53595483E12C}"/>
    <cellStyle name="Moneda 2 4 24" xfId="1164" xr:uid="{8FEFCADB-1F02-48FC-B600-5B4B6FA4F0C5}"/>
    <cellStyle name="Moneda 2 4 25" xfId="1165" xr:uid="{36A818CF-13FD-41E6-BF03-83C5A78F8036}"/>
    <cellStyle name="Moneda 2 4 26" xfId="1166" xr:uid="{50A4EDC2-16AE-488A-965F-2D78452A6577}"/>
    <cellStyle name="Moneda 2 4 27" xfId="1167" xr:uid="{4722B277-EEFD-4DE7-914A-42E2F798C492}"/>
    <cellStyle name="Moneda 2 4 28" xfId="1168" xr:uid="{39CB8226-BB95-4632-A4BA-DD59CE227D45}"/>
    <cellStyle name="Moneda 2 4 29" xfId="1169" xr:uid="{4654A282-E456-4542-BFD5-859382A081A6}"/>
    <cellStyle name="Moneda 2 4 3" xfId="1170" xr:uid="{8DEBBA4A-3EB6-4B93-92F7-1884C577BEAB}"/>
    <cellStyle name="Moneda 2 4 30" xfId="1171" xr:uid="{51A67238-2A0A-415B-A497-6075677FDFB4}"/>
    <cellStyle name="Moneda 2 4 31" xfId="1172" xr:uid="{BB923043-21E6-405E-BEE9-F2B8C9211C85}"/>
    <cellStyle name="Moneda 2 4 32" xfId="1173" xr:uid="{ED20747B-959A-408A-B212-959F76D9E50B}"/>
    <cellStyle name="Moneda 2 4 33" xfId="1174" xr:uid="{3750DAEA-1227-42D7-90B1-891290CD2A50}"/>
    <cellStyle name="Moneda 2 4 34" xfId="1147" xr:uid="{6B88A23A-0D4F-4C42-8D15-163C48A596E6}"/>
    <cellStyle name="Moneda 2 4 4" xfId="1175" xr:uid="{55D8DEC9-A598-4AE8-B2E4-9524D71E4799}"/>
    <cellStyle name="Moneda 2 4 5" xfId="1176" xr:uid="{7C93BBEF-7CFE-48DE-8828-778138394E4D}"/>
    <cellStyle name="Moneda 2 4 6" xfId="1177" xr:uid="{0FDBAD16-D51F-4024-8C61-F84C5BF51400}"/>
    <cellStyle name="Moneda 2 4 7" xfId="1178" xr:uid="{227FA207-A965-450B-BC85-54F1DBFF9820}"/>
    <cellStyle name="Moneda 2 4 8" xfId="1179" xr:uid="{A9FFEEF8-E8F0-4EB9-8D4E-D03F3641933C}"/>
    <cellStyle name="Moneda 2 4 9" xfId="1180" xr:uid="{AD428175-518A-4B4A-9D52-01BA1891F636}"/>
    <cellStyle name="Moneda 2 40" xfId="1181" xr:uid="{A775A9A0-BE2D-472B-A9E0-C5C75B147AB6}"/>
    <cellStyle name="Moneda 2 41" xfId="1182" xr:uid="{F3721021-D568-4201-9F36-D857B2A3A908}"/>
    <cellStyle name="Moneda 2 42" xfId="1183" xr:uid="{4F515F94-617C-441C-91B4-75FF6B28C281}"/>
    <cellStyle name="Moneda 2 43" xfId="1184" xr:uid="{FC03F72F-9A00-487B-9DDE-D326CBFA2CF4}"/>
    <cellStyle name="Moneda 2 44" xfId="1185" xr:uid="{77F1D19E-D780-4461-83C6-06302E15642F}"/>
    <cellStyle name="Moneda 2 45" xfId="1186" xr:uid="{3E27A616-FE7F-479D-9BC3-F3B1B0C19FA7}"/>
    <cellStyle name="Moneda 2 46" xfId="1187" xr:uid="{DB48A625-DCC4-4920-85A9-3D271A03A10B}"/>
    <cellStyle name="Moneda 2 47" xfId="1188" xr:uid="{F518321D-DDE5-45B2-AA10-40353B2B9B04}"/>
    <cellStyle name="Moneda 2 48" xfId="1189" xr:uid="{AB3CA104-B118-42E9-874D-309980161760}"/>
    <cellStyle name="Moneda 2 49" xfId="1190" xr:uid="{C5F8058E-9FBB-48FE-BC90-803709F03224}"/>
    <cellStyle name="Moneda 2 5" xfId="393" xr:uid="{056F9031-28C5-4CD4-BE8C-0FF463122FE0}"/>
    <cellStyle name="Moneda 2 5 10" xfId="1192" xr:uid="{084F5747-7201-475D-BF60-BF2E808BC110}"/>
    <cellStyle name="Moneda 2 5 11" xfId="1193" xr:uid="{417C1A9F-1F28-4AAF-BC12-7FB7F6DDEEE0}"/>
    <cellStyle name="Moneda 2 5 12" xfId="1194" xr:uid="{0E3E1461-D3C1-4AC8-9932-4E3F57100D3C}"/>
    <cellStyle name="Moneda 2 5 13" xfId="1195" xr:uid="{327AACED-5A1E-4CB9-9BFD-AA1B55550F4E}"/>
    <cellStyle name="Moneda 2 5 14" xfId="1196" xr:uid="{CB36BC43-4158-4AAD-903D-EA978B741987}"/>
    <cellStyle name="Moneda 2 5 15" xfId="1197" xr:uid="{2DFE7422-40BC-445E-A5A4-8A88C52B9C74}"/>
    <cellStyle name="Moneda 2 5 16" xfId="1198" xr:uid="{7DC9EA8D-C45D-4864-B234-222D53DA8935}"/>
    <cellStyle name="Moneda 2 5 17" xfId="1199" xr:uid="{C146F3E2-7EF7-4FC1-B90E-7FB50D095949}"/>
    <cellStyle name="Moneda 2 5 18" xfId="1200" xr:uid="{36D88431-430E-4248-96E8-FE5C9249B396}"/>
    <cellStyle name="Moneda 2 5 19" xfId="1201" xr:uid="{9340C42D-C7FD-4DA7-B173-2AD151321694}"/>
    <cellStyle name="Moneda 2 5 2" xfId="1202" xr:uid="{065E111F-FC37-462F-A645-6F0D29AE912C}"/>
    <cellStyle name="Moneda 2 5 2 2" xfId="1203" xr:uid="{3A52C9ED-014C-4419-A09D-DBD932FE20BB}"/>
    <cellStyle name="Moneda 2 5 20" xfId="1204" xr:uid="{BE66F4EF-FB9D-4614-82D9-71452A11BF38}"/>
    <cellStyle name="Moneda 2 5 21" xfId="1205" xr:uid="{9A892FAE-2C14-4B7E-B8DA-EC10B8BD68C1}"/>
    <cellStyle name="Moneda 2 5 22" xfId="1206" xr:uid="{69144E78-0EAC-4159-95AC-E747B4031A01}"/>
    <cellStyle name="Moneda 2 5 23" xfId="1207" xr:uid="{98A37608-B362-477A-9DCC-974552E66F84}"/>
    <cellStyle name="Moneda 2 5 24" xfId="1208" xr:uid="{0180E066-2840-4E1E-9659-F5E492FF0903}"/>
    <cellStyle name="Moneda 2 5 25" xfId="1209" xr:uid="{D54898C9-A227-4EA7-80EC-2050F66D3BB7}"/>
    <cellStyle name="Moneda 2 5 26" xfId="1210" xr:uid="{6A10125F-8385-4B6C-A2CD-3B1FAEE614F3}"/>
    <cellStyle name="Moneda 2 5 27" xfId="1211" xr:uid="{A14871BC-67F1-4C50-B234-59E231E2C064}"/>
    <cellStyle name="Moneda 2 5 28" xfId="1212" xr:uid="{827A7B3F-9A19-4FCF-A12F-1532EE54EF83}"/>
    <cellStyle name="Moneda 2 5 29" xfId="1213" xr:uid="{A5919877-ED91-47FB-9529-CC433D3E2455}"/>
    <cellStyle name="Moneda 2 5 3" xfId="1214" xr:uid="{AC302462-F34C-4D13-9A94-74A210234FCD}"/>
    <cellStyle name="Moneda 2 5 30" xfId="1215" xr:uid="{B8DC0D4C-EB5D-4D4B-B3B9-2ABA138655E9}"/>
    <cellStyle name="Moneda 2 5 31" xfId="1216" xr:uid="{99752AB8-7579-4BB7-BA55-94333B2A8B6C}"/>
    <cellStyle name="Moneda 2 5 32" xfId="1217" xr:uid="{66F7F4A9-679A-4F9C-AE14-17739A8B3448}"/>
    <cellStyle name="Moneda 2 5 33" xfId="1218" xr:uid="{EFCA7A22-915E-4F3C-8905-D490CD0D1864}"/>
    <cellStyle name="Moneda 2 5 34" xfId="1191" xr:uid="{3F9B2867-F1F1-4C87-AFE6-647008A50E9F}"/>
    <cellStyle name="Moneda 2 5 4" xfId="1219" xr:uid="{4D0E0FA0-0FBB-4F1B-BC20-B773903CC5D5}"/>
    <cellStyle name="Moneda 2 5 5" xfId="1220" xr:uid="{ED9F1C85-3418-4A5C-965E-3B49EDBBF656}"/>
    <cellStyle name="Moneda 2 5 6" xfId="1221" xr:uid="{58B0087D-8FDA-443B-9D2E-F7A26DB39002}"/>
    <cellStyle name="Moneda 2 5 7" xfId="1222" xr:uid="{72BDA67E-2487-4254-B772-79BF4F88741A}"/>
    <cellStyle name="Moneda 2 5 8" xfId="1223" xr:uid="{57C5B019-A066-4AA5-9F51-B8620AD488C0}"/>
    <cellStyle name="Moneda 2 5 9" xfId="1224" xr:uid="{920D0BAB-F086-4552-85B6-6B5495D77543}"/>
    <cellStyle name="Moneda 2 50" xfId="1225" xr:uid="{23122E17-0F71-4E84-8C77-CCE04E97D982}"/>
    <cellStyle name="Moneda 2 51" xfId="1226" xr:uid="{CA0D7DE4-1FE5-4533-972D-1001E1B8B85C}"/>
    <cellStyle name="Moneda 2 52" xfId="1227" xr:uid="{FD3B147B-2F33-4AFE-8C85-565433F35DCE}"/>
    <cellStyle name="Moneda 2 53" xfId="1228" xr:uid="{4F385A15-F82B-471B-9601-5B7CB7E28A7D}"/>
    <cellStyle name="Moneda 2 54" xfId="1229" xr:uid="{B2D7653E-1233-48ED-B6B2-484245734807}"/>
    <cellStyle name="Moneda 2 55" xfId="1230" xr:uid="{2A537B62-4A17-43BB-BFA4-3A6CC269858C}"/>
    <cellStyle name="Moneda 2 56" xfId="1231" xr:uid="{69BEFA21-C9FF-445F-AD15-761E18FC6390}"/>
    <cellStyle name="Moneda 2 57" xfId="1232" xr:uid="{197EBA78-5B47-48AA-B42C-41F7F75D670E}"/>
    <cellStyle name="Moneda 2 58" xfId="1233" xr:uid="{4017B72C-F772-457F-ABA7-D5E294C7BA81}"/>
    <cellStyle name="Moneda 2 59" xfId="1234" xr:uid="{47E46436-ACAE-4F92-8CD4-D93BB21A3580}"/>
    <cellStyle name="Moneda 2 6" xfId="160" xr:uid="{99A6E350-F37A-4C2E-BD83-537B72C32226}"/>
    <cellStyle name="Moneda 2 6 2" xfId="1236" xr:uid="{CA4968EB-0368-42E2-AA6B-85C570225F47}"/>
    <cellStyle name="Moneda 2 6 2 2" xfId="1237" xr:uid="{EA3756DE-0113-4587-B849-90369BD09B24}"/>
    <cellStyle name="Moneda 2 6 3" xfId="1235" xr:uid="{77BE4023-D268-428B-B727-17FDF306F8CA}"/>
    <cellStyle name="Moneda 2 60" xfId="1238" xr:uid="{BE6C6CCA-BA92-4377-8387-DF977A5F31A8}"/>
    <cellStyle name="Moneda 2 61" xfId="1239" xr:uid="{0873FFB6-EC2E-480F-A983-F2CB1B70EB4A}"/>
    <cellStyle name="Moneda 2 62" xfId="1240" xr:uid="{7A9A545E-111E-46F3-B904-9778C2985C55}"/>
    <cellStyle name="Moneda 2 63" xfId="1241" xr:uid="{71899386-B6FC-4AFA-902B-28BBFB270508}"/>
    <cellStyle name="Moneda 2 64" xfId="1242" xr:uid="{6C631BBE-117C-49B0-B05F-A3E7125AEC42}"/>
    <cellStyle name="Moneda 2 65" xfId="1243" xr:uid="{8E44AFB6-36CC-4A3A-9A4C-7370F3B85C6E}"/>
    <cellStyle name="Moneda 2 66" xfId="1244" xr:uid="{67568F56-B805-4937-A05B-D999323451A8}"/>
    <cellStyle name="Moneda 2 67" xfId="1245" xr:uid="{9E128F89-C94A-425F-AFA8-CD64A642C9BF}"/>
    <cellStyle name="Moneda 2 68" xfId="1246" xr:uid="{F33EB351-9EFD-4D18-9C8F-AFC8163D7BEF}"/>
    <cellStyle name="Moneda 2 69" xfId="1014" xr:uid="{1546FE0C-5FC4-42A0-A741-A96D10CDE1B2}"/>
    <cellStyle name="Moneda 2 7" xfId="1247" xr:uid="{90E55F29-C8DD-416F-913D-85B675829829}"/>
    <cellStyle name="Moneda 2 7 2" xfId="1248" xr:uid="{3D1A1D31-7DA1-48FF-91B7-A444F29B7E20}"/>
    <cellStyle name="Moneda 2 70" xfId="2275" xr:uid="{72D236B5-D311-4215-B6B7-46582D75BD49}"/>
    <cellStyle name="Moneda 2 71" xfId="2342" xr:uid="{1071FA44-BC9D-449E-8BC1-718319DF82D2}"/>
    <cellStyle name="Moneda 2 8" xfId="1249" xr:uid="{9FF68B24-66F9-4CE2-994C-0FBB6DF42C06}"/>
    <cellStyle name="Moneda 2 9" xfId="1250"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9" xr:uid="{1C1B8E38-F0D3-4FA0-A51C-4EF21979AE03}"/>
    <cellStyle name="Moneda 27" xfId="2373" xr:uid="{FB28F304-2D7E-42C8-94EF-475CB99AFDBB}"/>
    <cellStyle name="Moneda 28" xfId="1868" xr:uid="{F2CFB00E-3CE8-42A2-8BA9-902BFD7B78F1}"/>
    <cellStyle name="Moneda 3" xfId="161" xr:uid="{F143184C-5E9C-4DC0-BEF6-FAAC00D34060}"/>
    <cellStyle name="Moneda 3 10" xfId="1252" xr:uid="{2626D002-65A5-4E38-A667-50E6BCEF2BAA}"/>
    <cellStyle name="Moneda 3 11" xfId="1253" xr:uid="{1E17EEC6-BE3B-41E9-A8CD-5932324E2691}"/>
    <cellStyle name="Moneda 3 12" xfId="1254" xr:uid="{79853B8D-2416-44C8-AB12-0EEB7B0B54D2}"/>
    <cellStyle name="Moneda 3 13" xfId="1255" xr:uid="{4DD2E7E3-407E-48F8-9903-24E5A8559CEA}"/>
    <cellStyle name="Moneda 3 14" xfId="1256" xr:uid="{7333BBAB-B91B-4986-A3B6-6C3535BB3AE6}"/>
    <cellStyle name="Moneda 3 15" xfId="1257" xr:uid="{FADD217B-B9D2-4261-99AB-DF4CC8F01B92}"/>
    <cellStyle name="Moneda 3 16" xfId="1258" xr:uid="{57854FE7-5619-4651-A2B7-9A1ABB23CEB5}"/>
    <cellStyle name="Moneda 3 17" xfId="1259" xr:uid="{C28BCD52-C409-4073-8248-CF0B0CAFAC94}"/>
    <cellStyle name="Moneda 3 18" xfId="1260" xr:uid="{26482E7B-636F-4A5E-BCFB-479F310CDADF}"/>
    <cellStyle name="Moneda 3 19" xfId="1261" xr:uid="{710F9F34-AB8C-4023-9748-FB19135FB1C1}"/>
    <cellStyle name="Moneda 3 2" xfId="162" xr:uid="{47B73BBD-8032-4B9B-8D0E-123711BB40BD}"/>
    <cellStyle name="Moneda 3 2 10" xfId="1263" xr:uid="{1851BB5C-41D8-4C81-A0D0-DEC9A1599C4B}"/>
    <cellStyle name="Moneda 3 2 11" xfId="1264" xr:uid="{1B53157A-E7BD-420A-BB83-88C39645A7C4}"/>
    <cellStyle name="Moneda 3 2 12" xfId="1265" xr:uid="{C8B601AB-AFB8-487B-A355-0A5D7E46EA50}"/>
    <cellStyle name="Moneda 3 2 13" xfId="1266" xr:uid="{C25C0D79-43B2-4347-8949-B4AE50576D82}"/>
    <cellStyle name="Moneda 3 2 14" xfId="1267" xr:uid="{2A828101-55FC-4398-ABAB-C18D660A7518}"/>
    <cellStyle name="Moneda 3 2 15" xfId="1268" xr:uid="{1C426821-D09A-4DCF-9432-E735969094C2}"/>
    <cellStyle name="Moneda 3 2 16" xfId="1269" xr:uid="{3EE88180-87A2-410E-B5FF-4A101E8D177D}"/>
    <cellStyle name="Moneda 3 2 17" xfId="1270" xr:uid="{A2F685A2-8798-4A17-8E5A-8A094338CDCB}"/>
    <cellStyle name="Moneda 3 2 18" xfId="1271" xr:uid="{646E1D4A-B1CD-4BEC-AEEA-6226AA44714D}"/>
    <cellStyle name="Moneda 3 2 19" xfId="1272" xr:uid="{D6272141-1E41-4445-B8CE-CC962D16262A}"/>
    <cellStyle name="Moneda 3 2 2" xfId="163" xr:uid="{307ABC9B-FDBF-457F-A236-59061573666F}"/>
    <cellStyle name="Moneda 3 2 2 2" xfId="1274" xr:uid="{7350A4DD-079C-46A9-AE08-62E9D2061E47}"/>
    <cellStyle name="Moneda 3 2 2 3" xfId="1275" xr:uid="{ABCC9ECF-8887-4455-8DA5-306C52F29074}"/>
    <cellStyle name="Moneda 3 2 2 4" xfId="1273" xr:uid="{479E8272-5F41-4913-A527-5AE8BD63792F}"/>
    <cellStyle name="Moneda 3 2 20" xfId="1276" xr:uid="{0600C905-F727-4C33-9E2F-674D9E4DD9F8}"/>
    <cellStyle name="Moneda 3 2 21" xfId="1277" xr:uid="{2B308490-0F03-4681-8761-92628F465FF8}"/>
    <cellStyle name="Moneda 3 2 22" xfId="1278" xr:uid="{74A4732A-5A15-4F3E-8DD5-77D9AF5AF0DC}"/>
    <cellStyle name="Moneda 3 2 23" xfId="1279" xr:uid="{3D8D9F98-E781-481A-A8FE-C85CB35E5B70}"/>
    <cellStyle name="Moneda 3 2 24" xfId="1280" xr:uid="{29B7C3FD-FDCC-4AFA-8067-11A1301D3BBF}"/>
    <cellStyle name="Moneda 3 2 25" xfId="1281" xr:uid="{2E808ADE-A85F-4892-975B-956026291A50}"/>
    <cellStyle name="Moneda 3 2 26" xfId="1282" xr:uid="{9C272122-2555-4E6D-A4E3-A634991C55EE}"/>
    <cellStyle name="Moneda 3 2 27" xfId="1283" xr:uid="{C412B07F-D7F6-48C8-9468-990076054A5C}"/>
    <cellStyle name="Moneda 3 2 28" xfId="1284" xr:uid="{30411372-9DA9-4F23-B314-1CECB2DE39EF}"/>
    <cellStyle name="Moneda 3 2 29" xfId="1285" xr:uid="{DC1822B7-2676-49C7-A6F8-B48892347147}"/>
    <cellStyle name="Moneda 3 2 3" xfId="164" xr:uid="{7FA8015C-F575-4961-95B4-50A08854D95D}"/>
    <cellStyle name="Moneda 3 2 3 2" xfId="1287" xr:uid="{4CB67A3B-DF20-4FB3-9B29-5A6C24AD4E5D}"/>
    <cellStyle name="Moneda 3 2 3 3" xfId="1288" xr:uid="{31BEB861-8342-4C88-B07C-2D3AF212E479}"/>
    <cellStyle name="Moneda 3 2 3 4" xfId="1286" xr:uid="{0D75B0A7-2C19-42A6-83BF-A37EA8C1196B}"/>
    <cellStyle name="Moneda 3 2 30" xfId="1289" xr:uid="{D21F908A-3431-4D29-9145-FD05CEB3F873}"/>
    <cellStyle name="Moneda 3 2 31" xfId="1290" xr:uid="{0BAE4B5D-8A50-45B7-8E88-51B98CD123B5}"/>
    <cellStyle name="Moneda 3 2 32" xfId="1291" xr:uid="{C1CA7DE8-67AF-4CC5-B70A-9D9CD53CCCF0}"/>
    <cellStyle name="Moneda 3 2 33" xfId="1292" xr:uid="{66DC3B3C-4F73-4C7E-8ECC-157401DE8D50}"/>
    <cellStyle name="Moneda 3 2 34" xfId="1293" xr:uid="{80A83EE7-6B9E-40F4-90E6-390D76D60F2E}"/>
    <cellStyle name="Moneda 3 2 35" xfId="1294" xr:uid="{9E87008D-A676-4B92-B808-3608F9316F53}"/>
    <cellStyle name="Moneda 3 2 36" xfId="1295" xr:uid="{ACFA3AAF-AE69-4FB0-97EB-77B88C1AE6B1}"/>
    <cellStyle name="Moneda 3 2 37" xfId="1296" xr:uid="{26B39806-25AF-4F34-95DE-611DA4AAD7A2}"/>
    <cellStyle name="Moneda 3 2 38" xfId="1297" xr:uid="{DB880A65-A43A-44B5-AF1E-A46EE1BE2F6D}"/>
    <cellStyle name="Moneda 3 2 39" xfId="1298" xr:uid="{4E80A0CC-F73B-4F86-9B28-1AEF51C6F0C9}"/>
    <cellStyle name="Moneda 3 2 4" xfId="317" xr:uid="{5AF779F7-62F3-4343-93FA-9EEC52FA48CC}"/>
    <cellStyle name="Moneda 3 2 4 2" xfId="1300" xr:uid="{A19197DA-2500-460A-BA4C-51D642D8300D}"/>
    <cellStyle name="Moneda 3 2 4 3" xfId="1301" xr:uid="{A672A5D9-0411-4A79-9074-67D7A6BB4016}"/>
    <cellStyle name="Moneda 3 2 4 4" xfId="1299" xr:uid="{A0A479B8-2B94-4337-82B7-8C1F4E3F63E0}"/>
    <cellStyle name="Moneda 3 2 40" xfId="1302" xr:uid="{449C3F26-680C-4091-B724-74C7B6950313}"/>
    <cellStyle name="Moneda 3 2 41" xfId="1303" xr:uid="{8B1AC9C1-5755-4025-AA07-0CF57CCBC051}"/>
    <cellStyle name="Moneda 3 2 42" xfId="1304" xr:uid="{0612FE19-02A7-4A08-B373-51758113FE12}"/>
    <cellStyle name="Moneda 3 2 43" xfId="1305" xr:uid="{57C2E77A-ACE5-4F58-836B-5A9AA49E5CF2}"/>
    <cellStyle name="Moneda 3 2 44" xfId="1306" xr:uid="{9D3B8AA9-BC54-442D-AFE4-B4457A7EB069}"/>
    <cellStyle name="Moneda 3 2 45" xfId="1307" xr:uid="{632F35EF-F325-4A50-8726-D26AB0A56CD2}"/>
    <cellStyle name="Moneda 3 2 46" xfId="1308" xr:uid="{568495AD-5257-4DBC-99E4-C8070C57D947}"/>
    <cellStyle name="Moneda 3 2 47" xfId="1309" xr:uid="{0D402160-D34A-4CA8-9E0D-A61BD787D534}"/>
    <cellStyle name="Moneda 3 2 48" xfId="1310" xr:uid="{E21DDBA2-5CD8-4793-97E5-409794CB623A}"/>
    <cellStyle name="Moneda 3 2 49" xfId="1311" xr:uid="{36CC8D78-8E4A-458F-813E-E19939202D38}"/>
    <cellStyle name="Moneda 3 2 5" xfId="1312" xr:uid="{28E813FC-B937-448E-BC9F-A6D01A6B5385}"/>
    <cellStyle name="Moneda 3 2 50" xfId="1313" xr:uid="{498D4387-3258-459A-9B58-420BA2625AC2}"/>
    <cellStyle name="Moneda 3 2 51" xfId="1314" xr:uid="{238E34D6-D093-42C8-9B27-E471AC516F7D}"/>
    <cellStyle name="Moneda 3 2 52" xfId="1315" xr:uid="{ABBC6874-83DC-48A1-A256-94DDFB2F1292}"/>
    <cellStyle name="Moneda 3 2 53" xfId="1316" xr:uid="{06F4A4A3-F15C-4D4C-A664-3443D9DFECC8}"/>
    <cellStyle name="Moneda 3 2 54" xfId="1317" xr:uid="{091A835E-B7AE-400E-A47F-D13846ED17DA}"/>
    <cellStyle name="Moneda 3 2 55" xfId="1318" xr:uid="{3751E4BF-E6A2-4459-A08E-99B7CD9A178E}"/>
    <cellStyle name="Moneda 3 2 56" xfId="1319" xr:uid="{0C3B62AC-B4EA-4195-A4B0-B723ECE8ACA7}"/>
    <cellStyle name="Moneda 3 2 57" xfId="1320" xr:uid="{C72598BD-FCFC-4FB5-90EB-C38F6B055B1B}"/>
    <cellStyle name="Moneda 3 2 58" xfId="1321" xr:uid="{5EB5D883-9D6F-4866-ACAE-CC8E9911C908}"/>
    <cellStyle name="Moneda 3 2 59" xfId="1322" xr:uid="{DF74B451-CC32-4049-B14E-744F3541345C}"/>
    <cellStyle name="Moneda 3 2 6" xfId="1323" xr:uid="{8667ECE7-C096-40E5-AE0F-E2764BD29574}"/>
    <cellStyle name="Moneda 3 2 60" xfId="1324" xr:uid="{34DAC052-5678-4497-8CF1-274758991277}"/>
    <cellStyle name="Moneda 3 2 61" xfId="1325" xr:uid="{2418CD96-6956-4339-9FD6-E6BA2ED3B16F}"/>
    <cellStyle name="Moneda 3 2 62" xfId="1326" xr:uid="{72EEF300-93BF-416E-9C29-9D287D900C53}"/>
    <cellStyle name="Moneda 3 2 63" xfId="1327" xr:uid="{4D169B32-7461-43FD-A17D-172E3246B344}"/>
    <cellStyle name="Moneda 3 2 64" xfId="1328" xr:uid="{1DCFC93A-6E35-42F8-B22D-AF48987EB86B}"/>
    <cellStyle name="Moneda 3 2 65" xfId="1329" xr:uid="{74E0F578-C744-4008-AFF2-5DD3F6AFD70A}"/>
    <cellStyle name="Moneda 3 2 66" xfId="1262" xr:uid="{476E0DC3-C8AA-41A6-8A87-AC06D3C5D068}"/>
    <cellStyle name="Moneda 3 2 7" xfId="1330" xr:uid="{8EB6BA88-72CF-4501-A869-787EA6A7D05E}"/>
    <cellStyle name="Moneda 3 2 8" xfId="1331" xr:uid="{748CA22F-641D-40C9-9140-AC5FEADAB962}"/>
    <cellStyle name="Moneda 3 2 9" xfId="1332" xr:uid="{58E9642E-9BBC-4BAD-9FD7-ED64CF5290D5}"/>
    <cellStyle name="Moneda 3 20" xfId="1333" xr:uid="{ADB68F01-AE67-4E51-BA36-5E2C1736DD19}"/>
    <cellStyle name="Moneda 3 21" xfId="1334" xr:uid="{88DBBE2F-706E-430E-B80E-07DD6E505CF0}"/>
    <cellStyle name="Moneda 3 22" xfId="1335" xr:uid="{03E72D2C-4F72-43AB-981B-49ECB05FB42F}"/>
    <cellStyle name="Moneda 3 23" xfId="1336" xr:uid="{24CDE613-8C30-456D-9E55-ECDCC4D3A1FE}"/>
    <cellStyle name="Moneda 3 24" xfId="1337" xr:uid="{D57A40EC-FF44-4CCB-9B49-581DBE6EEEC7}"/>
    <cellStyle name="Moneda 3 25" xfId="1338" xr:uid="{6C263163-65C5-4DE9-A52C-A8924BAE27B7}"/>
    <cellStyle name="Moneda 3 26" xfId="1339" xr:uid="{281A6932-6D9D-4CF3-B3F1-B969C8196790}"/>
    <cellStyle name="Moneda 3 27" xfId="1340" xr:uid="{6E0416B3-D194-4AB1-BD0D-1DEF31A9CC2C}"/>
    <cellStyle name="Moneda 3 28" xfId="1341" xr:uid="{DBB82264-5B07-4613-A090-F1D2C94BE5A0}"/>
    <cellStyle name="Moneda 3 29" xfId="1342" xr:uid="{2F570F43-BE2B-4C67-A0C3-1E040ACCFF12}"/>
    <cellStyle name="Moneda 3 3" xfId="165" xr:uid="{1C56E347-6A6C-4B4B-9176-8B666C07DB9B}"/>
    <cellStyle name="Moneda 3 3 10" xfId="1344" xr:uid="{E815083A-3FBB-4649-A2FF-9250DB91743D}"/>
    <cellStyle name="Moneda 3 3 11" xfId="1345" xr:uid="{8F6B0D01-1A7A-4233-AEB8-39C896F562CC}"/>
    <cellStyle name="Moneda 3 3 12" xfId="1346" xr:uid="{F60B6EA6-2B2C-4C5C-88EE-78BD1869A347}"/>
    <cellStyle name="Moneda 3 3 13" xfId="1347" xr:uid="{96BCBD18-5412-454D-9CE9-EC268A1FF9F4}"/>
    <cellStyle name="Moneda 3 3 14" xfId="1348" xr:uid="{D7BDA9FC-59CF-49DA-923D-5C3A8C801DF7}"/>
    <cellStyle name="Moneda 3 3 15" xfId="1349" xr:uid="{647CF2A4-162D-4C52-8D08-87DCB5CF67F1}"/>
    <cellStyle name="Moneda 3 3 16" xfId="1350" xr:uid="{71E6A413-E2DC-494B-B104-86FE4F14174B}"/>
    <cellStyle name="Moneda 3 3 17" xfId="1351" xr:uid="{031E3183-D39A-43A8-A449-24844B6CA12A}"/>
    <cellStyle name="Moneda 3 3 18" xfId="1352" xr:uid="{8CB62D88-7BA3-45EF-B956-83856ADD7C67}"/>
    <cellStyle name="Moneda 3 3 19" xfId="1353" xr:uid="{87CA5383-2251-4313-933F-5FD3168A77E3}"/>
    <cellStyle name="Moneda 3 3 2" xfId="333" xr:uid="{EB8F96D1-18EF-4649-9950-DAE5C0056866}"/>
    <cellStyle name="Moneda 3 3 2 2" xfId="1355" xr:uid="{680B3A34-0550-424E-9709-58B3A39EBC71}"/>
    <cellStyle name="Moneda 3 3 2 3" xfId="1356" xr:uid="{BEADDEF8-A7D2-4B0D-91E7-4519826356D5}"/>
    <cellStyle name="Moneda 3 3 2 4" xfId="1354" xr:uid="{60457AAD-4F11-4BCD-9D44-6E9C62B2DECA}"/>
    <cellStyle name="Moneda 3 3 20" xfId="1357" xr:uid="{4347AA0D-7D53-4CBF-9EE7-DC443E2793CA}"/>
    <cellStyle name="Moneda 3 3 21" xfId="1358" xr:uid="{40C2E34A-8823-417C-BF5C-168ACBA60939}"/>
    <cellStyle name="Moneda 3 3 22" xfId="1359" xr:uid="{C12A1B61-53ED-4D53-9812-0DCAEB340196}"/>
    <cellStyle name="Moneda 3 3 23" xfId="1360" xr:uid="{749A0C05-6D60-4707-93B4-B83BA7AECE5D}"/>
    <cellStyle name="Moneda 3 3 24" xfId="1361" xr:uid="{EEE45CA9-1721-485A-B3B3-962B6A7B9024}"/>
    <cellStyle name="Moneda 3 3 25" xfId="1362" xr:uid="{C1CFC17C-39D8-474B-B276-A046D0B134E7}"/>
    <cellStyle name="Moneda 3 3 26" xfId="1363" xr:uid="{D71425B8-3C19-49FC-A4EB-D4874FFE0E4B}"/>
    <cellStyle name="Moneda 3 3 27" xfId="1364" xr:uid="{65BC1958-147D-40AC-B2F8-8E3AE56BBE23}"/>
    <cellStyle name="Moneda 3 3 28" xfId="1365" xr:uid="{FFA8A081-FDB4-4852-97EF-4733BA889692}"/>
    <cellStyle name="Moneda 3 3 29" xfId="1366" xr:uid="{30E20062-A896-4006-B68A-507BF30C4755}"/>
    <cellStyle name="Moneda 3 3 3" xfId="1367" xr:uid="{A94A9239-D3D1-453E-BCA2-53D5382CD2E8}"/>
    <cellStyle name="Moneda 3 3 30" xfId="1368" xr:uid="{1FF5D5B7-50A3-4DAC-B653-96E9B1284DB0}"/>
    <cellStyle name="Moneda 3 3 31" xfId="1369" xr:uid="{39409FC7-75C8-48A1-B350-BCFB0B48B46E}"/>
    <cellStyle name="Moneda 3 3 32" xfId="1370" xr:uid="{CB034573-7FA9-4287-8099-0F3AAC3DA70C}"/>
    <cellStyle name="Moneda 3 3 33" xfId="1371" xr:uid="{B437779A-04FB-47CD-A83D-2D878B84CE3B}"/>
    <cellStyle name="Moneda 3 3 34" xfId="1372" xr:uid="{9FC552EB-6832-448B-A3D7-6D6C05A10F01}"/>
    <cellStyle name="Moneda 3 3 35" xfId="1373" xr:uid="{790D7FC0-562B-4A28-A094-D25424BFE142}"/>
    <cellStyle name="Moneda 3 3 36" xfId="1374" xr:uid="{E9CEC089-A59D-4E4B-BD69-CF5BF5548E6B}"/>
    <cellStyle name="Moneda 3 3 37" xfId="1375" xr:uid="{80C28968-AC55-4581-8FDC-92E64C109499}"/>
    <cellStyle name="Moneda 3 3 38" xfId="1376" xr:uid="{53D24E9A-0CEE-4F42-BB5B-1E3C254C5C76}"/>
    <cellStyle name="Moneda 3 3 39" xfId="1377" xr:uid="{8C3C001F-5FB5-44B7-823A-D226496113E2}"/>
    <cellStyle name="Moneda 3 3 4" xfId="1378" xr:uid="{3FB400CF-F1C1-4386-BC30-B3919CC91BEE}"/>
    <cellStyle name="Moneda 3 3 40" xfId="1379" xr:uid="{A29818C3-CE92-4441-A348-BB939E2F1E7E}"/>
    <cellStyle name="Moneda 3 3 41" xfId="1380" xr:uid="{9694EBE2-99A7-48FA-928B-87B5EE292881}"/>
    <cellStyle name="Moneda 3 3 42" xfId="1381" xr:uid="{63A236B8-29E6-487D-A889-03E5299E8370}"/>
    <cellStyle name="Moneda 3 3 43" xfId="1382" xr:uid="{ED7518E1-494D-473D-8D8B-E9A5C92BD86D}"/>
    <cellStyle name="Moneda 3 3 44" xfId="1383" xr:uid="{7ED80239-D083-4F72-8DF9-08AA78FEDE8F}"/>
    <cellStyle name="Moneda 3 3 45" xfId="1384" xr:uid="{EE5565CC-A705-45EF-A4A1-3A62081D8F3B}"/>
    <cellStyle name="Moneda 3 3 46" xfId="1385" xr:uid="{9003A709-6615-48D0-82B8-2B0B544A4BB2}"/>
    <cellStyle name="Moneda 3 3 47" xfId="1386" xr:uid="{F4C36638-31EB-4DB6-B782-3AD7CE63FD6B}"/>
    <cellStyle name="Moneda 3 3 48" xfId="1387" xr:uid="{49A85E7B-6F32-42E8-883A-F382F0BD6479}"/>
    <cellStyle name="Moneda 3 3 49" xfId="1388" xr:uid="{B85654D3-201E-466C-A978-5CE69DAC9A9B}"/>
    <cellStyle name="Moneda 3 3 5" xfId="1389" xr:uid="{FD9CF868-9980-46F7-9C1C-8B1087B571E4}"/>
    <cellStyle name="Moneda 3 3 50" xfId="1390" xr:uid="{6FAF7DA1-9B7B-4ECD-9B22-2F021218A1CF}"/>
    <cellStyle name="Moneda 3 3 51" xfId="1391" xr:uid="{3ECB8273-B444-4E51-9F7A-97EE0371D869}"/>
    <cellStyle name="Moneda 3 3 52" xfId="1392" xr:uid="{5CC2AFE7-184F-456D-995D-71D22E5BF2F0}"/>
    <cellStyle name="Moneda 3 3 53" xfId="1393" xr:uid="{1D4FCFB3-78C4-4681-B564-9DFE3156282B}"/>
    <cellStyle name="Moneda 3 3 54" xfId="1394" xr:uid="{529EC025-900A-452E-834C-E5EA3074C199}"/>
    <cellStyle name="Moneda 3 3 55" xfId="1395" xr:uid="{B1C34B28-6D6A-4588-83B9-AD459691758F}"/>
    <cellStyle name="Moneda 3 3 56" xfId="1396" xr:uid="{60254262-EC44-41B9-8297-F97FF889FC59}"/>
    <cellStyle name="Moneda 3 3 57" xfId="1397" xr:uid="{34290C84-861B-4C56-A605-B7C45FCFCF17}"/>
    <cellStyle name="Moneda 3 3 58" xfId="1398" xr:uid="{D444AA72-2DD3-4EC2-96B2-3B0CC4A2A4DB}"/>
    <cellStyle name="Moneda 3 3 59" xfId="1399" xr:uid="{08C0BBF0-D831-493B-BCC7-A9F2D8FB9DC9}"/>
    <cellStyle name="Moneda 3 3 6" xfId="1400" xr:uid="{4BEA4CD8-9D68-40B6-9E6C-1C3C071CEE55}"/>
    <cellStyle name="Moneda 3 3 60" xfId="1401" xr:uid="{6DDCA9BC-3CA2-4D92-9415-D922F6053D37}"/>
    <cellStyle name="Moneda 3 3 61" xfId="1402" xr:uid="{11DD8ADE-CB9B-4CFA-B487-0AD915B7588C}"/>
    <cellStyle name="Moneda 3 3 62" xfId="1403" xr:uid="{FC350259-B1EA-4902-AF9E-0B10319EC57D}"/>
    <cellStyle name="Moneda 3 3 63" xfId="1404" xr:uid="{FECA9888-96E5-49C3-B70D-668AF5F5B348}"/>
    <cellStyle name="Moneda 3 3 64" xfId="1405" xr:uid="{581DFEAD-9BEC-48EE-B470-2D946A6F973D}"/>
    <cellStyle name="Moneda 3 3 65" xfId="1406" xr:uid="{5BD0F8CA-E35F-4D51-B324-29B677E05BF6}"/>
    <cellStyle name="Moneda 3 3 66" xfId="1343" xr:uid="{D259D882-71FE-44F2-9C2E-91EB9CF9F8A1}"/>
    <cellStyle name="Moneda 3 3 7" xfId="1407" xr:uid="{620EA459-7152-4E9D-8E56-29AADA23AB5D}"/>
    <cellStyle name="Moneda 3 3 8" xfId="1408" xr:uid="{5D6DD7A0-6820-49F1-A20D-940FF54F0B04}"/>
    <cellStyle name="Moneda 3 3 9" xfId="1409" xr:uid="{609AB929-049C-4302-9274-811810C51763}"/>
    <cellStyle name="Moneda 3 30" xfId="1410" xr:uid="{94EAFA5F-B335-4B7C-8C99-724496949AE6}"/>
    <cellStyle name="Moneda 3 31" xfId="1411" xr:uid="{A20FF593-5BD6-42F2-8014-81C3D1AE9A60}"/>
    <cellStyle name="Moneda 3 32" xfId="1412" xr:uid="{3327A02F-281D-45B0-93BF-D7E1682D450A}"/>
    <cellStyle name="Moneda 3 33" xfId="1413" xr:uid="{601BE526-48DB-41C9-B6AF-2A33E1A01904}"/>
    <cellStyle name="Moneda 3 34" xfId="1414" xr:uid="{5DC0EC79-4695-4368-BF57-BB11D629FF26}"/>
    <cellStyle name="Moneda 3 35" xfId="1415" xr:uid="{BC2F4CF6-A8A6-40B0-9AF6-5DA5A1567A1F}"/>
    <cellStyle name="Moneda 3 36" xfId="1416" xr:uid="{17A2A813-24C4-4B9D-AEF1-EB826EEBF197}"/>
    <cellStyle name="Moneda 3 36 2" xfId="1417" xr:uid="{24D6EC56-1C7F-4424-9CAB-3BD0AB9A7296}"/>
    <cellStyle name="Moneda 3 37" xfId="1418" xr:uid="{819FDF59-C257-451C-B536-C7998B2D54BC}"/>
    <cellStyle name="Moneda 3 38" xfId="1419" xr:uid="{86FFD19D-20B1-46C2-8A3E-32648A5E4A46}"/>
    <cellStyle name="Moneda 3 39" xfId="1420" xr:uid="{C4FBEABA-2C84-41EF-8A66-11917F3D447D}"/>
    <cellStyle name="Moneda 3 4" xfId="302" xr:uid="{28FBD4A4-7734-4E72-8886-94C506B707EB}"/>
    <cellStyle name="Moneda 3 4 10" xfId="1422" xr:uid="{7F0DFB90-7F00-4736-9BE1-ADADE07229E0}"/>
    <cellStyle name="Moneda 3 4 11" xfId="1423" xr:uid="{51B5615E-B8F5-4C38-A115-0C31AC94FB0E}"/>
    <cellStyle name="Moneda 3 4 12" xfId="1424" xr:uid="{012F090F-5E7E-44CE-A700-0F5802848F73}"/>
    <cellStyle name="Moneda 3 4 13" xfId="1425" xr:uid="{2D680635-515E-47AE-8476-B17FE7435F33}"/>
    <cellStyle name="Moneda 3 4 14" xfId="1426" xr:uid="{6F844869-70BD-4D75-BD2C-44E4C4A56017}"/>
    <cellStyle name="Moneda 3 4 15" xfId="1427" xr:uid="{BEEAC58C-44F0-40D8-925E-D3B06174BC49}"/>
    <cellStyle name="Moneda 3 4 16" xfId="1428" xr:uid="{D3CB6D43-86C7-42D7-8590-1C18A5C258B7}"/>
    <cellStyle name="Moneda 3 4 17" xfId="1429" xr:uid="{7F417394-1B18-4D07-B971-3888F1C93C25}"/>
    <cellStyle name="Moneda 3 4 18" xfId="1430" xr:uid="{9F8EB209-F689-45A9-8253-6535CA9ABEF2}"/>
    <cellStyle name="Moneda 3 4 19" xfId="1431" xr:uid="{E6AC4BE7-A62C-4C64-B492-71495328E489}"/>
    <cellStyle name="Moneda 3 4 2" xfId="1432" xr:uid="{D8FECEC5-83FD-4319-992F-EC69BC293AB0}"/>
    <cellStyle name="Moneda 3 4 20" xfId="1433" xr:uid="{04FE0404-553C-44AF-A1E4-873067759F37}"/>
    <cellStyle name="Moneda 3 4 21" xfId="1434" xr:uid="{84C66016-A9C2-4EA7-86AA-6F544B929F5F}"/>
    <cellStyle name="Moneda 3 4 22" xfId="1435" xr:uid="{33430D69-FFB4-4481-BFCE-9A57CD2BE80C}"/>
    <cellStyle name="Moneda 3 4 23" xfId="1436" xr:uid="{01FA8524-9E4A-4B8A-9034-3043F4E71BC6}"/>
    <cellStyle name="Moneda 3 4 24" xfId="1437" xr:uid="{CFEC1BDA-B083-4187-9D88-E30054678657}"/>
    <cellStyle name="Moneda 3 4 25" xfId="1438" xr:uid="{9034ADAC-083C-4652-9C19-DEB5571EE561}"/>
    <cellStyle name="Moneda 3 4 26" xfId="1439" xr:uid="{2C350550-1A36-4732-BAB4-6CB47976BED8}"/>
    <cellStyle name="Moneda 3 4 27" xfId="1440" xr:uid="{C85E1DAA-B5E1-4C52-B030-E13B825B8603}"/>
    <cellStyle name="Moneda 3 4 28" xfId="1441" xr:uid="{646DF12E-12DC-48DB-A63A-071EDEFED276}"/>
    <cellStyle name="Moneda 3 4 29" xfId="1442" xr:uid="{DC191F77-07DA-453E-BF08-B02B868DEEE3}"/>
    <cellStyle name="Moneda 3 4 3" xfId="1443" xr:uid="{5306BEAB-191D-4EB8-99EE-355B4078B095}"/>
    <cellStyle name="Moneda 3 4 30" xfId="1444" xr:uid="{EE925BB3-644C-4E94-A019-7F815DC3A710}"/>
    <cellStyle name="Moneda 3 4 31" xfId="1445" xr:uid="{90E7DCB5-A855-45EB-98CE-080787BB9F59}"/>
    <cellStyle name="Moneda 3 4 32" xfId="1446" xr:uid="{7EF5EFE9-F35A-4983-9014-6AAA682E3707}"/>
    <cellStyle name="Moneda 3 4 33" xfId="1447" xr:uid="{79FC2C37-DB27-4BFC-907F-9D5698F10F16}"/>
    <cellStyle name="Moneda 3 4 34" xfId="1448" xr:uid="{76074E6F-0073-46D3-9897-EBC56BB7EA29}"/>
    <cellStyle name="Moneda 3 4 35" xfId="1449" xr:uid="{9BC5F92F-69C6-4D22-AEC8-1B12DB6EA2CA}"/>
    <cellStyle name="Moneda 3 4 36" xfId="1450" xr:uid="{8B0F276E-D303-440C-8C7E-85AB091D0066}"/>
    <cellStyle name="Moneda 3 4 37" xfId="1451" xr:uid="{AD3C2466-8424-46E0-BD10-EBA0F4735161}"/>
    <cellStyle name="Moneda 3 4 38" xfId="1452" xr:uid="{B81F08DB-F1F9-4565-9B9C-07BB742F471B}"/>
    <cellStyle name="Moneda 3 4 39" xfId="1453" xr:uid="{B4D607F4-027A-4349-B5AB-6BE9A644BA47}"/>
    <cellStyle name="Moneda 3 4 4" xfId="1454" xr:uid="{66C1979C-64C2-4C28-B070-6F575611A570}"/>
    <cellStyle name="Moneda 3 4 40" xfId="1455" xr:uid="{6D1EF386-DDA4-4752-80F2-7EB42175B934}"/>
    <cellStyle name="Moneda 3 4 41" xfId="1456" xr:uid="{3FC79660-DA8E-4EF4-9C2C-9CE564296DF3}"/>
    <cellStyle name="Moneda 3 4 42" xfId="1457" xr:uid="{9B13F6D9-AACC-4B53-9FE1-A8DE819EDA28}"/>
    <cellStyle name="Moneda 3 4 43" xfId="1458" xr:uid="{398B798C-980B-4D3D-9145-736B3C2AB6FC}"/>
    <cellStyle name="Moneda 3 4 44" xfId="1459" xr:uid="{9DD9D7CE-3723-4260-BFBE-16FFB047AE2C}"/>
    <cellStyle name="Moneda 3 4 45" xfId="1460" xr:uid="{C06AD0B9-1E54-4203-8367-5B2C09E2C235}"/>
    <cellStyle name="Moneda 3 4 46" xfId="1461" xr:uid="{C61BEA01-F670-4E17-8201-6E89D04A0DE2}"/>
    <cellStyle name="Moneda 3 4 47" xfId="1462" xr:uid="{386E0316-0319-4700-B8F1-E41675135CA3}"/>
    <cellStyle name="Moneda 3 4 48" xfId="1463" xr:uid="{DDAE0B0D-BDA5-4309-AC9A-7ED522BFDA2F}"/>
    <cellStyle name="Moneda 3 4 49" xfId="1464" xr:uid="{E2A91511-1285-471F-B701-460584FA44D0}"/>
    <cellStyle name="Moneda 3 4 5" xfId="1465" xr:uid="{73B2DDA3-21D1-43F7-ADD3-3B49C6E0D86F}"/>
    <cellStyle name="Moneda 3 4 50" xfId="1466" xr:uid="{8217EF87-B0B7-4B7C-82A8-7F63D1E61710}"/>
    <cellStyle name="Moneda 3 4 51" xfId="1467" xr:uid="{432A25AA-8BFC-4F49-A235-618FF88FD84D}"/>
    <cellStyle name="Moneda 3 4 52" xfId="1468" xr:uid="{B1C390EF-0937-4956-9317-EABD288E0F15}"/>
    <cellStyle name="Moneda 3 4 53" xfId="1469" xr:uid="{242C9023-4D2F-4C95-AD4F-0B759523D56F}"/>
    <cellStyle name="Moneda 3 4 54" xfId="1470" xr:uid="{4CD948C2-C54D-4990-9E5F-1BE1BD9BBEF1}"/>
    <cellStyle name="Moneda 3 4 55" xfId="1471" xr:uid="{E3A0D4C5-156C-4170-92D2-5546F575E1F1}"/>
    <cellStyle name="Moneda 3 4 56" xfId="1472" xr:uid="{F9D19065-64E9-4474-B750-708CD0CAA511}"/>
    <cellStyle name="Moneda 3 4 57" xfId="1473" xr:uid="{6E10C76F-07C9-4D06-8BA1-CA48448BB14A}"/>
    <cellStyle name="Moneda 3 4 58" xfId="1474" xr:uid="{E78B3893-F87F-4FC7-9966-8C26703973C0}"/>
    <cellStyle name="Moneda 3 4 59" xfId="1475" xr:uid="{099B2E5B-CBB9-4A41-AEB7-1FFF524FE8D8}"/>
    <cellStyle name="Moneda 3 4 6" xfId="1476" xr:uid="{36FB6AC4-5120-4E94-9E04-3248C6C21CE0}"/>
    <cellStyle name="Moneda 3 4 60" xfId="1477" xr:uid="{15C843BF-108D-455B-A3D0-C01973B5DCB9}"/>
    <cellStyle name="Moneda 3 4 61" xfId="1478" xr:uid="{A76B0842-CC8E-40EA-9DE3-ED97B3F87F41}"/>
    <cellStyle name="Moneda 3 4 62" xfId="1479" xr:uid="{42687EDD-4160-4BEC-866E-B85EC0CEBFF9}"/>
    <cellStyle name="Moneda 3 4 63" xfId="1480" xr:uid="{78B904D7-BD45-4BBE-9757-CA2636336842}"/>
    <cellStyle name="Moneda 3 4 64" xfId="1481" xr:uid="{78241E43-1375-454F-B7F9-52793D7ED5B8}"/>
    <cellStyle name="Moneda 3 4 65" xfId="1482" xr:uid="{5E44D5F4-4AFF-4A77-8A9B-0FF365A414A9}"/>
    <cellStyle name="Moneda 3 4 66" xfId="1421" xr:uid="{3BC14959-A691-4132-8D36-27C2CCF0A7C9}"/>
    <cellStyle name="Moneda 3 4 7" xfId="1483" xr:uid="{83BDE7BC-8278-4CE6-843F-32EA70675ABE}"/>
    <cellStyle name="Moneda 3 4 8" xfId="1484" xr:uid="{15148401-78BD-47BD-B90A-DE0DC7BAF10A}"/>
    <cellStyle name="Moneda 3 4 9" xfId="1485" xr:uid="{6ADCB819-19CC-4E95-A9B9-EE01C3595BBA}"/>
    <cellStyle name="Moneda 3 40" xfId="1486" xr:uid="{0A39EA64-5FB8-4C3D-B375-506633204DE3}"/>
    <cellStyle name="Moneda 3 41" xfId="1487" xr:uid="{AF9B4E26-251A-4063-811B-7685FA7DE4BA}"/>
    <cellStyle name="Moneda 3 42" xfId="1488" xr:uid="{C11B939A-5F06-440D-8205-0CF010B56E90}"/>
    <cellStyle name="Moneda 3 43" xfId="1489" xr:uid="{D5A3B576-F9F6-467E-97E5-83C73752B31A}"/>
    <cellStyle name="Moneda 3 44" xfId="1490" xr:uid="{732209AC-DD3D-4C93-A2CE-5CC7C1F28F86}"/>
    <cellStyle name="Moneda 3 45" xfId="1491" xr:uid="{549A66FF-8B38-4C70-B20A-99A70105B7E9}"/>
    <cellStyle name="Moneda 3 46" xfId="1492" xr:uid="{A184DF54-B2A7-4425-8D79-66B0F4A7C47A}"/>
    <cellStyle name="Moneda 3 47" xfId="1493" xr:uid="{84D1ECC7-4583-4B73-9449-3001D2B8D39D}"/>
    <cellStyle name="Moneda 3 48" xfId="1494" xr:uid="{B6230115-BC35-4B91-8748-8C6B69A0FE44}"/>
    <cellStyle name="Moneda 3 49" xfId="1495" xr:uid="{4BEB82BA-5DB6-4D48-9DCC-61A5DB03078E}"/>
    <cellStyle name="Moneda 3 5" xfId="410" xr:uid="{EF9F9329-4BA4-4FB7-B48C-53025CF38208}"/>
    <cellStyle name="Moneda 3 5 10" xfId="1497" xr:uid="{E96AF1B7-43EB-47B0-B736-B01D024BEC7A}"/>
    <cellStyle name="Moneda 3 5 11" xfId="1498" xr:uid="{EB0104EB-0837-4E36-90FD-B072D264C1AE}"/>
    <cellStyle name="Moneda 3 5 12" xfId="1499" xr:uid="{27D781B3-A5F6-4B25-A737-BCB46ADCBCE0}"/>
    <cellStyle name="Moneda 3 5 13" xfId="1500" xr:uid="{030F5760-E466-4818-90E7-3BF3C2CE5709}"/>
    <cellStyle name="Moneda 3 5 14" xfId="1501" xr:uid="{8B6AC396-2072-4377-8BBD-85D885A6F7A3}"/>
    <cellStyle name="Moneda 3 5 15" xfId="1502" xr:uid="{91DB87A9-B420-4337-937A-7DD3722F37BD}"/>
    <cellStyle name="Moneda 3 5 16" xfId="1503" xr:uid="{D319D94D-42E0-4983-AAAF-EF32C412723C}"/>
    <cellStyle name="Moneda 3 5 17" xfId="1504" xr:uid="{0CF75A6E-0838-40B0-8BBD-9BE0B0659AA0}"/>
    <cellStyle name="Moneda 3 5 18" xfId="1505" xr:uid="{345C0460-FC9F-4202-B64F-CF9B1F5E05A4}"/>
    <cellStyle name="Moneda 3 5 19" xfId="1506" xr:uid="{847338D7-CF5B-4DAF-8BE5-DB98108247CF}"/>
    <cellStyle name="Moneda 3 5 2" xfId="1507" xr:uid="{A7237DD3-FA76-4FFF-B7F5-8B9CFF1129C6}"/>
    <cellStyle name="Moneda 3 5 2 2" xfId="1508" xr:uid="{9F341E09-6B50-450B-B5E8-A6698139FEED}"/>
    <cellStyle name="Moneda 3 5 20" xfId="1509" xr:uid="{8AA34359-3090-4B5C-B27D-D755F8C33776}"/>
    <cellStyle name="Moneda 3 5 21" xfId="1510" xr:uid="{037A883E-E73F-4599-924A-C7315B8B79DD}"/>
    <cellStyle name="Moneda 3 5 22" xfId="1511" xr:uid="{C0026EFC-1D8F-4074-BD54-5BA42E28B05F}"/>
    <cellStyle name="Moneda 3 5 23" xfId="1512" xr:uid="{30762446-15E9-403B-BE22-2E02D3EC98A6}"/>
    <cellStyle name="Moneda 3 5 24" xfId="1513" xr:uid="{EB31AB6B-E4A1-458E-8AB3-0E7B7DF207B9}"/>
    <cellStyle name="Moneda 3 5 25" xfId="1514" xr:uid="{1C3FE8D0-13B5-4BA5-86CB-D4B24487ED9C}"/>
    <cellStyle name="Moneda 3 5 26" xfId="1515" xr:uid="{4076F9AE-C61E-4D63-AB91-0946C771E781}"/>
    <cellStyle name="Moneda 3 5 27" xfId="1516" xr:uid="{5512B6C7-EA40-49C2-8D60-A9C100147D48}"/>
    <cellStyle name="Moneda 3 5 28" xfId="1517" xr:uid="{7E005AF2-B385-4A88-A257-1CDD0AA0D32C}"/>
    <cellStyle name="Moneda 3 5 29" xfId="1518" xr:uid="{8A3A8F2F-93BD-41C3-BC21-D7CB07880E7A}"/>
    <cellStyle name="Moneda 3 5 3" xfId="1519" xr:uid="{10AF7577-A312-4A18-90EB-C2D142D2B0FE}"/>
    <cellStyle name="Moneda 3 5 30" xfId="1520" xr:uid="{99A7F9E5-B148-434C-9414-D1D1E546C5DF}"/>
    <cellStyle name="Moneda 3 5 31" xfId="1521" xr:uid="{BD3FE0A6-230F-47A1-9280-CA9E403171C3}"/>
    <cellStyle name="Moneda 3 5 32" xfId="1522" xr:uid="{3702A27C-BF24-4E30-B407-91FBDD8BA5E0}"/>
    <cellStyle name="Moneda 3 5 33" xfId="1523" xr:uid="{91060322-98E2-4FBD-B9D9-640ACCA83B8E}"/>
    <cellStyle name="Moneda 3 5 34" xfId="1496" xr:uid="{BB0A1FE1-CA27-49FA-AF8F-B3845AE68C20}"/>
    <cellStyle name="Moneda 3 5 4" xfId="1524" xr:uid="{25F56F95-95D3-4AB7-A54E-50F0C897760E}"/>
    <cellStyle name="Moneda 3 5 5" xfId="1525" xr:uid="{7C5E9E17-0A36-4295-844D-B24C69C9474E}"/>
    <cellStyle name="Moneda 3 5 6" xfId="1526" xr:uid="{8A64D854-081F-4430-AE3D-76581ABD366B}"/>
    <cellStyle name="Moneda 3 5 7" xfId="1527" xr:uid="{B7BE8A29-AA74-4C15-8BFB-4FB879BF15C8}"/>
    <cellStyle name="Moneda 3 5 8" xfId="1528" xr:uid="{C53341C1-A1C5-4430-863D-CCAA827BBC5F}"/>
    <cellStyle name="Moneda 3 5 9" xfId="1529" xr:uid="{790EE710-6C1C-42E6-9310-3169670D5DC4}"/>
    <cellStyle name="Moneda 3 50" xfId="1530" xr:uid="{B03A6702-F411-48C8-A8AB-6910A2D4F317}"/>
    <cellStyle name="Moneda 3 51" xfId="1531" xr:uid="{16855B32-EFDA-4279-A2E0-62036CB22A73}"/>
    <cellStyle name="Moneda 3 52" xfId="1532" xr:uid="{252E1D89-C406-47E8-9DC6-9C466EEAFC88}"/>
    <cellStyle name="Moneda 3 53" xfId="1533" xr:uid="{0808B82C-8FA7-4469-8025-939770945529}"/>
    <cellStyle name="Moneda 3 54" xfId="1534" xr:uid="{9AB842F3-54C1-4A5B-8A25-D9163F8CEF8B}"/>
    <cellStyle name="Moneda 3 55" xfId="1535" xr:uid="{D8AC11B6-F8E8-434F-BB63-D326F5F2D687}"/>
    <cellStyle name="Moneda 3 56" xfId="1536" xr:uid="{5391044A-94FC-4251-B253-B9B52421DB90}"/>
    <cellStyle name="Moneda 3 57" xfId="1537" xr:uid="{D308F25E-5B36-4446-8732-CD3C3558BE28}"/>
    <cellStyle name="Moneda 3 58" xfId="1538" xr:uid="{A9D04095-B488-4DD5-A18C-2A0E2F1CD162}"/>
    <cellStyle name="Moneda 3 59" xfId="1539" xr:uid="{5D291B28-07D5-4E14-9D8F-E04023BD50F7}"/>
    <cellStyle name="Moneda 3 6" xfId="1540" xr:uid="{61C57162-9AF9-4D84-B194-DC8064CD56A9}"/>
    <cellStyle name="Moneda 3 6 2" xfId="1541" xr:uid="{C45512DE-6966-44D1-8F71-F0F48BD07152}"/>
    <cellStyle name="Moneda 3 6 3" xfId="1542" xr:uid="{328E76DB-9029-489E-8F3B-A4CC4462163B}"/>
    <cellStyle name="Moneda 3 6 4" xfId="1543" xr:uid="{1231624C-DDED-4314-B183-457B281C95C4}"/>
    <cellStyle name="Moneda 3 60" xfId="1544" xr:uid="{F9B5A576-1FD5-4BF5-832F-27414B83EE8A}"/>
    <cellStyle name="Moneda 3 61" xfId="1545" xr:uid="{E1897D4D-B09E-482E-AFBE-189DB8D0E852}"/>
    <cellStyle name="Moneda 3 62" xfId="1546" xr:uid="{C9684102-2F5E-45A6-BC32-FF6F194A4CC7}"/>
    <cellStyle name="Moneda 3 63" xfId="1547" xr:uid="{16B89353-5545-49DC-A428-53818FD62919}"/>
    <cellStyle name="Moneda 3 64" xfId="1548" xr:uid="{1AB80816-2CF2-4FA0-BAD1-A883A937D698}"/>
    <cellStyle name="Moneda 3 65" xfId="1549" xr:uid="{1C1AE75A-B2E8-4818-BC24-4DB2506C7BDD}"/>
    <cellStyle name="Moneda 3 66" xfId="1550" xr:uid="{76F2AB4C-F6D5-43CB-9F4D-E78617841477}"/>
    <cellStyle name="Moneda 3 67" xfId="1551" xr:uid="{0E2C2810-0D94-4254-A0FE-5E4CE931DBCF}"/>
    <cellStyle name="Moneda 3 68" xfId="1552" xr:uid="{1C8444F9-6C74-47C2-8F7B-4DF6B193526D}"/>
    <cellStyle name="Moneda 3 69" xfId="1553" xr:uid="{C5381E70-0A48-48B0-A6DD-646866F00126}"/>
    <cellStyle name="Moneda 3 7" xfId="1554" xr:uid="{4D71FA4C-8CD5-4BAB-ACB9-A89AEB637DF9}"/>
    <cellStyle name="Moneda 3 7 2" xfId="1555" xr:uid="{83EE6F84-F4A0-4384-9C44-34ECDE6BE9F0}"/>
    <cellStyle name="Moneda 3 70" xfId="1251" xr:uid="{7292E8EC-F312-4879-9403-74AB354D695A}"/>
    <cellStyle name="Moneda 3 71" xfId="2277" xr:uid="{1CEC6260-8B28-490C-819A-320204E5D8D3}"/>
    <cellStyle name="Moneda 3 72" xfId="2282" xr:uid="{281C9321-601A-4BB4-930D-5B508E01F375}"/>
    <cellStyle name="Moneda 3 73" xfId="2333" xr:uid="{81AF081F-18FA-4254-9DBD-40AB9F43D96A}"/>
    <cellStyle name="Moneda 3 74" xfId="422" xr:uid="{1EE3E1EF-6B77-4699-885C-D56C533A3823}"/>
    <cellStyle name="Moneda 3 8" xfId="1556" xr:uid="{577CC659-16EC-41A1-8DCE-0016B19E3B31}"/>
    <cellStyle name="Moneda 3 9" xfId="1557" xr:uid="{2DE8037D-D64C-4BAC-952B-FB0D990FBC2A}"/>
    <cellStyle name="Moneda 4" xfId="166" xr:uid="{877651D5-E6E1-40DE-9796-D06DD7982E27}"/>
    <cellStyle name="Moneda 4 10" xfId="1559" xr:uid="{67CD590B-C34F-4482-8F41-276D85DA416F}"/>
    <cellStyle name="Moneda 4 11" xfId="1560" xr:uid="{744AB4CC-434B-4C15-8708-428D5E1F5D52}"/>
    <cellStyle name="Moneda 4 12" xfId="1561" xr:uid="{BE6B714C-86A9-406A-AF78-71F5C27BAE15}"/>
    <cellStyle name="Moneda 4 13" xfId="1562" xr:uid="{7D6BBF0F-BDA1-4E9E-8974-96F5E3446F64}"/>
    <cellStyle name="Moneda 4 14" xfId="1563" xr:uid="{A9A7EABB-976B-4C64-B85E-5A0575722DA4}"/>
    <cellStyle name="Moneda 4 15" xfId="1564" xr:uid="{16326580-AF5C-41AA-94E2-C03791274101}"/>
    <cellStyle name="Moneda 4 16" xfId="1565" xr:uid="{2933AFA8-F9CF-46D1-AFAF-7C6448589844}"/>
    <cellStyle name="Moneda 4 17" xfId="1566" xr:uid="{989FA9C8-F013-411F-BA01-932346F7483E}"/>
    <cellStyle name="Moneda 4 18" xfId="1567" xr:uid="{A8895C76-A107-40D1-967E-D47868476590}"/>
    <cellStyle name="Moneda 4 19" xfId="1568" xr:uid="{9FF10FB8-FB67-430F-9001-3AD98ABDE4B7}"/>
    <cellStyle name="Moneda 4 2" xfId="320" xr:uid="{ACDD49EC-E453-461A-9F9F-F4F49925EFF2}"/>
    <cellStyle name="Moneda 4 2 10" xfId="1570" xr:uid="{9384E52B-290B-4BEE-A5D7-C279F43D4136}"/>
    <cellStyle name="Moneda 4 2 11" xfId="1571" xr:uid="{879C99EC-0CFC-49F0-AFE3-1D8BEF4C08D3}"/>
    <cellStyle name="Moneda 4 2 12" xfId="1572" xr:uid="{ED1C20B7-3469-4DBE-90C9-01D2B60CC425}"/>
    <cellStyle name="Moneda 4 2 13" xfId="1573" xr:uid="{792F6B17-650E-4C40-9330-428C9604436E}"/>
    <cellStyle name="Moneda 4 2 14" xfId="1574" xr:uid="{AEA562E2-2A43-47AB-9059-0B4A0DBB16AE}"/>
    <cellStyle name="Moneda 4 2 15" xfId="1575" xr:uid="{C5917080-239A-4239-A4D5-74A080036B32}"/>
    <cellStyle name="Moneda 4 2 16" xfId="1576" xr:uid="{412F464B-F7DD-42B2-8CF7-800F559D6D88}"/>
    <cellStyle name="Moneda 4 2 17" xfId="1577" xr:uid="{AF3CE207-D7C4-4913-95A9-C775F687E52D}"/>
    <cellStyle name="Moneda 4 2 18" xfId="1578" xr:uid="{177585B6-478B-4E7D-92D1-397FF523F105}"/>
    <cellStyle name="Moneda 4 2 19" xfId="1579" xr:uid="{4586E1E0-16BE-4F28-901B-BAA15AB1DAE2}"/>
    <cellStyle name="Moneda 4 2 2" xfId="1580" xr:uid="{5FCAF5A2-7048-4411-BD63-43726A499E1F}"/>
    <cellStyle name="Moneda 4 2 20" xfId="1581" xr:uid="{371B8F20-6FF6-4867-8A62-46AEBF92A273}"/>
    <cellStyle name="Moneda 4 2 21" xfId="1582" xr:uid="{50535494-0F6D-4DAC-BB29-AD0F97447435}"/>
    <cellStyle name="Moneda 4 2 22" xfId="1583" xr:uid="{74AB4928-E8FB-40B0-8C6B-0C3425D70B49}"/>
    <cellStyle name="Moneda 4 2 23" xfId="1584" xr:uid="{8D5EA1DC-348D-4B40-BCB7-508D6EC7DA5D}"/>
    <cellStyle name="Moneda 4 2 24" xfId="1585" xr:uid="{C90C8E31-3606-4EAB-A18D-89D20820221B}"/>
    <cellStyle name="Moneda 4 2 25" xfId="1586" xr:uid="{CF8E438B-74D6-4C0E-B6ED-00C08846EE68}"/>
    <cellStyle name="Moneda 4 2 26" xfId="1587" xr:uid="{55BEE10A-882E-4D63-83F6-93FDAE048F52}"/>
    <cellStyle name="Moneda 4 2 27" xfId="1588" xr:uid="{8C5705FD-8C3B-4601-AEBE-E4F570E8F939}"/>
    <cellStyle name="Moneda 4 2 28" xfId="1589" xr:uid="{CD2DAFAE-4AE8-4789-95A9-6B373BEC3455}"/>
    <cellStyle name="Moneda 4 2 29" xfId="1590" xr:uid="{F6DE5BE3-BC4D-4E76-93C3-2D5A888FF3A0}"/>
    <cellStyle name="Moneda 4 2 3" xfId="1591" xr:uid="{B38F30D5-7F35-4A57-B5FC-91CFFB31D9F9}"/>
    <cellStyle name="Moneda 4 2 30" xfId="1592" xr:uid="{86902E1E-2FCB-4463-8899-C05EDBA86492}"/>
    <cellStyle name="Moneda 4 2 31" xfId="1593" xr:uid="{7E2F5497-F06A-434A-8FF3-EE37766878E5}"/>
    <cellStyle name="Moneda 4 2 32" xfId="1594" xr:uid="{B85FAB3A-2212-4F11-B57B-B86EDDDA654A}"/>
    <cellStyle name="Moneda 4 2 33" xfId="1595" xr:uid="{DF5DF43C-2B97-42C5-A537-2C60AB3DF7FA}"/>
    <cellStyle name="Moneda 4 2 34" xfId="1596" xr:uid="{755668B8-9E29-4F1E-A5AA-D576A308157E}"/>
    <cellStyle name="Moneda 4 2 35" xfId="1597" xr:uid="{136441A5-5E61-4303-A2C8-507C5EFDCC32}"/>
    <cellStyle name="Moneda 4 2 36" xfId="1598" xr:uid="{D32142F4-C8D3-4AF7-9944-A4EC9DFC2F91}"/>
    <cellStyle name="Moneda 4 2 37" xfId="1599" xr:uid="{D281893C-2BD5-4118-A7F5-BEC8174DDFC3}"/>
    <cellStyle name="Moneda 4 2 38" xfId="1600" xr:uid="{0E47A015-77EC-417E-AC59-080A5A8A9F22}"/>
    <cellStyle name="Moneda 4 2 39" xfId="1601" xr:uid="{217B9B41-E112-4B7A-B92D-4B996C06F617}"/>
    <cellStyle name="Moneda 4 2 4" xfId="1602" xr:uid="{47CED726-0449-486C-85ED-0C847DAF65D4}"/>
    <cellStyle name="Moneda 4 2 40" xfId="1603" xr:uid="{225A87A1-7198-41AA-8B0F-358F04996998}"/>
    <cellStyle name="Moneda 4 2 41" xfId="1604" xr:uid="{7FB43ADA-D187-480B-8FE7-7456070C91CC}"/>
    <cellStyle name="Moneda 4 2 42" xfId="1605" xr:uid="{C8BA4217-3AF9-4E64-A9E4-90896D916DD8}"/>
    <cellStyle name="Moneda 4 2 43" xfId="1606" xr:uid="{D3659556-32A9-402F-8E0A-B6566FB83AF4}"/>
    <cellStyle name="Moneda 4 2 44" xfId="1607" xr:uid="{F2735A81-3033-42F1-8783-DCB836425C9F}"/>
    <cellStyle name="Moneda 4 2 45" xfId="1608" xr:uid="{F44FB8CD-029C-46AD-9537-829AC6EAA7E0}"/>
    <cellStyle name="Moneda 4 2 46" xfId="1609" xr:uid="{FE08B7E8-77BB-4AA6-A8F6-D4B45B7DCA4D}"/>
    <cellStyle name="Moneda 4 2 47" xfId="1610" xr:uid="{88B85097-05B8-4F38-9693-E34AEB2E6AD7}"/>
    <cellStyle name="Moneda 4 2 48" xfId="1611" xr:uid="{BF7BE9DF-7AF1-47A8-B633-95D2BE7A9CEB}"/>
    <cellStyle name="Moneda 4 2 49" xfId="1612" xr:uid="{FF9187EA-777F-46E8-9378-D9C17AEF2B9C}"/>
    <cellStyle name="Moneda 4 2 5" xfId="1613" xr:uid="{132AF90A-4B10-4D95-98B4-1BE668B01BDE}"/>
    <cellStyle name="Moneda 4 2 50" xfId="1614" xr:uid="{1DAAD95F-BE94-438F-AA38-9FF16C2FAAA3}"/>
    <cellStyle name="Moneda 4 2 51" xfId="1615" xr:uid="{9E18ECAF-AF92-49C3-8A6A-8910385930C5}"/>
    <cellStyle name="Moneda 4 2 52" xfId="1616" xr:uid="{BD6F007A-33A5-47D1-986B-87043CBB42D9}"/>
    <cellStyle name="Moneda 4 2 53" xfId="1617" xr:uid="{854A0A1C-ABEC-463F-B146-210F6D06BBD9}"/>
    <cellStyle name="Moneda 4 2 54" xfId="1618" xr:uid="{11DFB6CE-DF8B-489D-8490-B09FC70BFC38}"/>
    <cellStyle name="Moneda 4 2 55" xfId="1619" xr:uid="{38E0F151-E8B6-4681-B87B-1A3DD7131E55}"/>
    <cellStyle name="Moneda 4 2 56" xfId="1620" xr:uid="{0E8D9784-A0AC-403E-9F2B-C11EFC304B3E}"/>
    <cellStyle name="Moneda 4 2 57" xfId="1621" xr:uid="{31672EAD-6793-4A5E-AAF0-D93A0AFC3230}"/>
    <cellStyle name="Moneda 4 2 58" xfId="1622" xr:uid="{EAF257BB-C8DC-4558-B826-D67F41536682}"/>
    <cellStyle name="Moneda 4 2 59" xfId="1623" xr:uid="{6989E7DC-4637-45DF-A75E-F925C9694D38}"/>
    <cellStyle name="Moneda 4 2 6" xfId="1624" xr:uid="{548775BA-E198-4F0F-841F-983F67978E71}"/>
    <cellStyle name="Moneda 4 2 60" xfId="1625" xr:uid="{96BF49A3-6B33-4C30-B14F-A20323F224DF}"/>
    <cellStyle name="Moneda 4 2 61" xfId="1626" xr:uid="{A90E3242-2494-4CF5-B457-49E169456301}"/>
    <cellStyle name="Moneda 4 2 62" xfId="1627" xr:uid="{D33CA378-68F5-4F99-8AE0-F1C05A3AA389}"/>
    <cellStyle name="Moneda 4 2 63" xfId="1628" xr:uid="{DA324354-9126-4BB8-B3DC-7BEC5ADB00B9}"/>
    <cellStyle name="Moneda 4 2 64" xfId="1629" xr:uid="{C156D1DB-6603-4774-B4ED-E5B37285BB8B}"/>
    <cellStyle name="Moneda 4 2 65" xfId="1630" xr:uid="{BC6D8B73-8A48-4D26-8815-C392F637773B}"/>
    <cellStyle name="Moneda 4 2 66" xfId="1569" xr:uid="{B44443A0-9625-47E3-B102-C771A37D5913}"/>
    <cellStyle name="Moneda 4 2 7" xfId="1631" xr:uid="{CFFE2874-61F4-4292-A3F5-1A78D3F0687B}"/>
    <cellStyle name="Moneda 4 2 8" xfId="1632" xr:uid="{02F39368-F074-4AB2-A763-C29005D83436}"/>
    <cellStyle name="Moneda 4 2 9" xfId="1633" xr:uid="{88D74874-FC41-4CA3-9429-FC9A2B5D3490}"/>
    <cellStyle name="Moneda 4 20" xfId="1634" xr:uid="{CA4389ED-D1EF-4F87-9244-744CA6DA0756}"/>
    <cellStyle name="Moneda 4 21" xfId="1635" xr:uid="{91381FA0-C0DD-4F64-B0A4-697C170A943F}"/>
    <cellStyle name="Moneda 4 22" xfId="1636" xr:uid="{2BC4A424-D47C-444E-A995-A05AC9FCA58A}"/>
    <cellStyle name="Moneda 4 23" xfId="1637" xr:uid="{0E1B86D4-C809-4069-9ADC-843DBF25C9F3}"/>
    <cellStyle name="Moneda 4 24" xfId="1638" xr:uid="{8DA85D05-F1A6-469C-905D-B8CAE7CB1CFA}"/>
    <cellStyle name="Moneda 4 25" xfId="1639" xr:uid="{C6630326-5FF9-44D7-A512-C2361375580D}"/>
    <cellStyle name="Moneda 4 26" xfId="1640" xr:uid="{678DF21D-564C-4C4F-8847-86FB88AA6B11}"/>
    <cellStyle name="Moneda 4 27" xfId="1641" xr:uid="{710F410B-144A-469F-A420-FF43AAA16106}"/>
    <cellStyle name="Moneda 4 28" xfId="1642" xr:uid="{08B24016-0DC5-4DF1-940B-519912376C7F}"/>
    <cellStyle name="Moneda 4 29" xfId="1643" xr:uid="{CC92E47D-B5F9-491D-B609-EFBA2C2F7939}"/>
    <cellStyle name="Moneda 4 3" xfId="336" xr:uid="{B1BF7B6D-665E-48AE-BD95-933E31B9E684}"/>
    <cellStyle name="Moneda 4 3 10" xfId="1645" xr:uid="{F238CA87-5271-4402-B9EC-E4D6972709A4}"/>
    <cellStyle name="Moneda 4 3 11" xfId="1646" xr:uid="{1725F0EC-D266-42A0-B223-E3389A11796D}"/>
    <cellStyle name="Moneda 4 3 12" xfId="1647" xr:uid="{B54F2C7F-03D4-44BB-B357-01E3A6CADFE7}"/>
    <cellStyle name="Moneda 4 3 13" xfId="1648" xr:uid="{E4057496-AC3C-41AC-B0CB-C014CB7E0873}"/>
    <cellStyle name="Moneda 4 3 14" xfId="1649" xr:uid="{57E7D1C8-1FDD-4676-AED2-7D1AEF8BB408}"/>
    <cellStyle name="Moneda 4 3 15" xfId="1650" xr:uid="{25043BC7-6669-438F-91B8-8807E2E13BB1}"/>
    <cellStyle name="Moneda 4 3 16" xfId="1651" xr:uid="{08B3BC44-BD4A-46D8-A0B0-A172EEB055CE}"/>
    <cellStyle name="Moneda 4 3 17" xfId="1652" xr:uid="{9D183D7D-6AD2-4D8E-B141-FBC1A583A6FD}"/>
    <cellStyle name="Moneda 4 3 18" xfId="1653" xr:uid="{C6493800-AF46-47EC-8E9B-E6846C167A84}"/>
    <cellStyle name="Moneda 4 3 19" xfId="1654" xr:uid="{C4408AE5-F12D-40A4-AA3E-51A94B36C3FD}"/>
    <cellStyle name="Moneda 4 3 2" xfId="1655" xr:uid="{2ADF64A3-7F17-4870-B83D-900DBCC3FA7E}"/>
    <cellStyle name="Moneda 4 3 20" xfId="1656" xr:uid="{7D709E94-3CC4-47D2-927B-2156F24DAEE5}"/>
    <cellStyle name="Moneda 4 3 21" xfId="1657" xr:uid="{DA9C5784-5947-452E-9E0F-4A45A600E601}"/>
    <cellStyle name="Moneda 4 3 22" xfId="1658" xr:uid="{A0694E69-0CB8-4A8D-A7AD-44CFAEE5DA46}"/>
    <cellStyle name="Moneda 4 3 23" xfId="1659" xr:uid="{D5D5532B-2DB7-44DE-8C8A-23014543D37D}"/>
    <cellStyle name="Moneda 4 3 24" xfId="1660" xr:uid="{3C1F0852-9A4C-4F8B-AB97-77F547025F74}"/>
    <cellStyle name="Moneda 4 3 25" xfId="1661" xr:uid="{F155B7D5-E7C6-468E-ADF3-0CA43469BE6B}"/>
    <cellStyle name="Moneda 4 3 26" xfId="1662" xr:uid="{D02371AA-0713-4A55-A14D-C1B319B87CDB}"/>
    <cellStyle name="Moneda 4 3 27" xfId="1663" xr:uid="{D32984BB-4963-430D-BBE9-C3C232E7E02F}"/>
    <cellStyle name="Moneda 4 3 28" xfId="1664" xr:uid="{C079B539-83D2-4A5E-9053-98C71C111E6A}"/>
    <cellStyle name="Moneda 4 3 29" xfId="1665" xr:uid="{7EB08C9E-82EB-46C0-84CB-2900667E59B9}"/>
    <cellStyle name="Moneda 4 3 3" xfId="1666" xr:uid="{0C1486E3-0F9B-43E1-9F04-EEE79D2323A1}"/>
    <cellStyle name="Moneda 4 3 30" xfId="1667" xr:uid="{380F453D-53A6-469E-945C-C2B882FC005D}"/>
    <cellStyle name="Moneda 4 3 31" xfId="1668" xr:uid="{4B3D17B4-D2E1-45EA-AA55-BE4FA4937573}"/>
    <cellStyle name="Moneda 4 3 32" xfId="1669" xr:uid="{3825F036-C793-43B4-91F2-F95DC4C1F03F}"/>
    <cellStyle name="Moneda 4 3 33" xfId="1670" xr:uid="{958652F6-AE73-423B-8E1F-C716BDA320CE}"/>
    <cellStyle name="Moneda 4 3 34" xfId="1671" xr:uid="{DB8DD487-D828-4168-8BB0-62954B0F773C}"/>
    <cellStyle name="Moneda 4 3 35" xfId="1672" xr:uid="{C56ABC14-4239-4FFD-85F6-391069FDD5D1}"/>
    <cellStyle name="Moneda 4 3 36" xfId="1673" xr:uid="{48CB96AE-2DF7-42F0-9A99-5A38E6CE0C5E}"/>
    <cellStyle name="Moneda 4 3 37" xfId="1674" xr:uid="{D1900A52-A5C1-4103-AC4B-EF9D8C257B1C}"/>
    <cellStyle name="Moneda 4 3 38" xfId="1675" xr:uid="{FD4B26D2-D124-4133-A4BE-CB2F3C847248}"/>
    <cellStyle name="Moneda 4 3 39" xfId="1676" xr:uid="{79AF05D5-9A4B-4359-83D1-BCB4441546A4}"/>
    <cellStyle name="Moneda 4 3 4" xfId="1677" xr:uid="{B6D9AFEA-DB16-4E7D-8048-B89166B3987C}"/>
    <cellStyle name="Moneda 4 3 40" xfId="1678" xr:uid="{393746B8-34AE-472C-847A-EE82D01A8CD4}"/>
    <cellStyle name="Moneda 4 3 41" xfId="1679" xr:uid="{CB998F28-80C2-42DC-BC94-C9C6B6FF6E06}"/>
    <cellStyle name="Moneda 4 3 42" xfId="1680" xr:uid="{A08962CD-BAF0-4D89-91BC-D34EC9B6D968}"/>
    <cellStyle name="Moneda 4 3 43" xfId="1681" xr:uid="{AE3AA561-96E9-4422-9F63-88321AFDD011}"/>
    <cellStyle name="Moneda 4 3 44" xfId="1682" xr:uid="{00306A14-F627-4FA0-B9E0-EBEB53DFC1AF}"/>
    <cellStyle name="Moneda 4 3 45" xfId="1683" xr:uid="{556C71B3-6C65-4235-B38F-142B59DEF1B4}"/>
    <cellStyle name="Moneda 4 3 46" xfId="1684" xr:uid="{5C510217-CAB1-476C-B4E3-5D1C9C77E7B2}"/>
    <cellStyle name="Moneda 4 3 47" xfId="1685" xr:uid="{CDB13B83-CEBD-4D33-8FBB-C29E3D202152}"/>
    <cellStyle name="Moneda 4 3 48" xfId="1686" xr:uid="{7144969A-ACFF-4820-BE66-4CD24F106060}"/>
    <cellStyle name="Moneda 4 3 49" xfId="1687" xr:uid="{64798E90-2811-4DA2-A268-554E11FB64BB}"/>
    <cellStyle name="Moneda 4 3 5" xfId="1688" xr:uid="{0D7F06FC-0EDF-4521-BDAA-E47F36FFEE7D}"/>
    <cellStyle name="Moneda 4 3 50" xfId="1689" xr:uid="{4D1878CB-322C-4D99-8B40-13F322D540BC}"/>
    <cellStyle name="Moneda 4 3 51" xfId="1690" xr:uid="{BB95435B-689B-4584-AAC9-083AFA010E15}"/>
    <cellStyle name="Moneda 4 3 52" xfId="1691" xr:uid="{D754F5E2-63D4-4F95-9126-2A1F2DFB4A22}"/>
    <cellStyle name="Moneda 4 3 53" xfId="1692" xr:uid="{17175EAF-A5A4-483A-94E8-1D1E6FA1AC4C}"/>
    <cellStyle name="Moneda 4 3 54" xfId="1693" xr:uid="{3FB2F113-9C68-4669-B65F-3D7203ABB0A0}"/>
    <cellStyle name="Moneda 4 3 55" xfId="1694" xr:uid="{406FD367-8215-423B-AADF-85249CF79D02}"/>
    <cellStyle name="Moneda 4 3 56" xfId="1695" xr:uid="{84EE4D5A-80F9-402A-AA42-837D9FFFAAC4}"/>
    <cellStyle name="Moneda 4 3 57" xfId="1696" xr:uid="{87E84E9C-541B-4DBA-9E99-9DDEF53EB080}"/>
    <cellStyle name="Moneda 4 3 58" xfId="1697" xr:uid="{C96D2919-2C16-493C-9274-9F752C0383DC}"/>
    <cellStyle name="Moneda 4 3 59" xfId="1698" xr:uid="{95650024-084E-4452-87DE-12ACAE235B5C}"/>
    <cellStyle name="Moneda 4 3 6" xfId="1699" xr:uid="{733F9049-8381-4EF1-B9DF-4843F7D3688C}"/>
    <cellStyle name="Moneda 4 3 60" xfId="1700" xr:uid="{E8E2E232-59A4-47A5-986A-D9D790F2106F}"/>
    <cellStyle name="Moneda 4 3 61" xfId="1701" xr:uid="{ACB2C189-D647-4DFF-90D9-195FA59EA9B4}"/>
    <cellStyle name="Moneda 4 3 62" xfId="1702" xr:uid="{2A2D08E9-6825-4611-992F-369086F39E57}"/>
    <cellStyle name="Moneda 4 3 63" xfId="1703" xr:uid="{6F2C4AF5-8962-459C-A3D1-1ACE960213CE}"/>
    <cellStyle name="Moneda 4 3 64" xfId="1704" xr:uid="{C71417E3-522D-4AD4-8781-38D5C7D2D903}"/>
    <cellStyle name="Moneda 4 3 65" xfId="1705" xr:uid="{B33F5617-3199-46EF-B639-C79AF8B8D83D}"/>
    <cellStyle name="Moneda 4 3 66" xfId="1644" xr:uid="{B6AD105F-8F12-4C15-ACC1-82767E9E0FB8}"/>
    <cellStyle name="Moneda 4 3 7" xfId="1706" xr:uid="{2BA393E9-A17F-42DD-8B2F-0BC806DA3012}"/>
    <cellStyle name="Moneda 4 3 8" xfId="1707" xr:uid="{D8D2A51D-C7C1-4D5F-B89E-81E2EB2129C9}"/>
    <cellStyle name="Moneda 4 3 9" xfId="1708" xr:uid="{4B54D1AF-7A94-435E-BB76-561D4071D8D3}"/>
    <cellStyle name="Moneda 4 30" xfId="1709" xr:uid="{E354DA4D-1025-427F-8256-402B5AE3BE92}"/>
    <cellStyle name="Moneda 4 31" xfId="1710" xr:uid="{F4BF24AE-2B77-4B15-902C-85A7E173D5B9}"/>
    <cellStyle name="Moneda 4 32" xfId="1711" xr:uid="{34B1161C-0179-4B1B-A4BB-049A5F90AF02}"/>
    <cellStyle name="Moneda 4 33" xfId="1712" xr:uid="{64794B8A-D8C3-4AD9-AC2C-D3A4BA92A573}"/>
    <cellStyle name="Moneda 4 34" xfId="1713" xr:uid="{A3F9FB7D-E6DC-490B-B164-95686286B0DB}"/>
    <cellStyle name="Moneda 4 35" xfId="1714" xr:uid="{8E2053A5-4306-4AE8-89AB-B0B337578C9D}"/>
    <cellStyle name="Moneda 4 36" xfId="1715" xr:uid="{D3166335-0420-4AD6-AD17-3C4D82DFE66E}"/>
    <cellStyle name="Moneda 4 37" xfId="1716" xr:uid="{D1679AEE-970E-462F-BE59-9F122BC6B651}"/>
    <cellStyle name="Moneda 4 38" xfId="1717" xr:uid="{C9E290CA-8A23-4157-8EAD-7B543729C2AE}"/>
    <cellStyle name="Moneda 4 39" xfId="1718" xr:uid="{53947147-D569-4CEF-B193-867E6C4CC750}"/>
    <cellStyle name="Moneda 4 4" xfId="305" xr:uid="{3DE8E6F6-EF96-4957-BE34-A6114C8FDE8B}"/>
    <cellStyle name="Moneda 4 4 10" xfId="1720" xr:uid="{D9471D91-21D9-4307-9A96-48E9755D33E6}"/>
    <cellStyle name="Moneda 4 4 11" xfId="1721" xr:uid="{8C799F58-5CC8-4878-8638-36BABA897593}"/>
    <cellStyle name="Moneda 4 4 12" xfId="1722" xr:uid="{131ADE67-D92A-434A-9EAD-F41EE73825E6}"/>
    <cellStyle name="Moneda 4 4 13" xfId="1723" xr:uid="{92C29791-0E42-4DE0-A212-54453D32284D}"/>
    <cellStyle name="Moneda 4 4 14" xfId="1724" xr:uid="{6D73B9B0-6FC6-4B3D-A622-9BAED1A7B72D}"/>
    <cellStyle name="Moneda 4 4 15" xfId="1725" xr:uid="{EC7E1D95-7DA6-40B7-AB13-4439FBC0E365}"/>
    <cellStyle name="Moneda 4 4 16" xfId="1726" xr:uid="{83BB0E81-B153-4351-8A73-AD28560ED75C}"/>
    <cellStyle name="Moneda 4 4 17" xfId="1727" xr:uid="{1F6BE458-D1B8-4DC2-84F4-9717783B10C8}"/>
    <cellStyle name="Moneda 4 4 18" xfId="1728" xr:uid="{2AB05A47-D33B-49EA-8768-7A11897845E1}"/>
    <cellStyle name="Moneda 4 4 19" xfId="1729" xr:uid="{38BC55C6-B5A2-458A-8645-E365AB86D1E3}"/>
    <cellStyle name="Moneda 4 4 2" xfId="1730" xr:uid="{E67DCDAB-5029-4D37-944A-CDE155A72BC2}"/>
    <cellStyle name="Moneda 4 4 20" xfId="1731" xr:uid="{8AA50A6A-4539-4A0F-B4AA-80848DD7FEE4}"/>
    <cellStyle name="Moneda 4 4 21" xfId="1732" xr:uid="{D97B9921-3AE6-493B-B3BE-309923F9F07F}"/>
    <cellStyle name="Moneda 4 4 22" xfId="1733" xr:uid="{67756FB1-E52D-4922-AF22-A8B29851BF9D}"/>
    <cellStyle name="Moneda 4 4 23" xfId="1734" xr:uid="{35A52FC6-FFEC-4FF3-8B33-963DE6CE39F6}"/>
    <cellStyle name="Moneda 4 4 24" xfId="1735" xr:uid="{41A99C39-7631-4BD3-A821-44CB319788B4}"/>
    <cellStyle name="Moneda 4 4 25" xfId="1736" xr:uid="{9BFB36B9-A5B8-4701-B861-726047E1BBC1}"/>
    <cellStyle name="Moneda 4 4 26" xfId="1737" xr:uid="{32BF6420-2F24-4164-8CD4-20556F8D542E}"/>
    <cellStyle name="Moneda 4 4 27" xfId="1738" xr:uid="{8CB686E1-76D4-49C6-95EF-9A8D2E2C312E}"/>
    <cellStyle name="Moneda 4 4 28" xfId="1739" xr:uid="{2359A960-1504-4935-B2FC-169340314DDA}"/>
    <cellStyle name="Moneda 4 4 29" xfId="1740" xr:uid="{E342238D-B02D-4686-B9CB-CDC01DAAC96C}"/>
    <cellStyle name="Moneda 4 4 3" xfId="1741" xr:uid="{E0185469-58D8-4231-8800-51CC9B9D0445}"/>
    <cellStyle name="Moneda 4 4 30" xfId="1742" xr:uid="{ED2B37F7-A53E-4620-A7CF-CE8EAC0D8B8A}"/>
    <cellStyle name="Moneda 4 4 31" xfId="1743" xr:uid="{8C9CC1BF-AFEB-4D8B-BC8B-13821C12BC7D}"/>
    <cellStyle name="Moneda 4 4 32" xfId="1744" xr:uid="{0E08F1AF-3DAA-4F70-8B38-9799CF96C86B}"/>
    <cellStyle name="Moneda 4 4 33" xfId="1745" xr:uid="{55FC2600-0E50-4461-9A27-8D4F4C529DCE}"/>
    <cellStyle name="Moneda 4 4 34" xfId="1746" xr:uid="{545EBE60-89F9-47FC-9EFE-A0F26F45C61E}"/>
    <cellStyle name="Moneda 4 4 35" xfId="1747" xr:uid="{3E93B0E7-5E03-4694-8AC9-B4C7C68A7032}"/>
    <cellStyle name="Moneda 4 4 36" xfId="1748" xr:uid="{85B94852-9C8C-4AD6-B1DE-7E5B10734E3E}"/>
    <cellStyle name="Moneda 4 4 37" xfId="1749" xr:uid="{417FCE17-23DA-4BF5-A23C-AE0AE954785C}"/>
    <cellStyle name="Moneda 4 4 38" xfId="1750" xr:uid="{DCB379ED-911E-429C-AB86-DC71FCD504F3}"/>
    <cellStyle name="Moneda 4 4 39" xfId="1751" xr:uid="{11497AE7-8197-458F-AD0F-D04C20C256DD}"/>
    <cellStyle name="Moneda 4 4 4" xfId="1752" xr:uid="{08E6EB9A-0243-4A3E-ACBD-67B5E1C34982}"/>
    <cellStyle name="Moneda 4 4 40" xfId="1753" xr:uid="{F62D4AA6-068E-4992-B798-2A0706B0A4EF}"/>
    <cellStyle name="Moneda 4 4 41" xfId="1754" xr:uid="{FAA2727F-0A37-4EE7-9EAB-BC08B3A88D1A}"/>
    <cellStyle name="Moneda 4 4 42" xfId="1755" xr:uid="{774AC965-05EB-4BAE-A78B-B67F040E5FAF}"/>
    <cellStyle name="Moneda 4 4 43" xfId="1756" xr:uid="{26824DC3-E995-4DB3-94D9-1582AE20C84E}"/>
    <cellStyle name="Moneda 4 4 44" xfId="1757" xr:uid="{F06854CF-F538-469C-B1C0-62DA278F0EF9}"/>
    <cellStyle name="Moneda 4 4 45" xfId="1758" xr:uid="{396D7857-C033-4623-8BA9-00135D2638B1}"/>
    <cellStyle name="Moneda 4 4 46" xfId="1759" xr:uid="{4E997358-8E71-44D2-BF42-33DAB3A7ADAD}"/>
    <cellStyle name="Moneda 4 4 47" xfId="1760" xr:uid="{BB504362-D6D4-4FE0-8C66-B7F32A218BFE}"/>
    <cellStyle name="Moneda 4 4 48" xfId="1761" xr:uid="{DA3E7C52-B9A4-4223-A1E6-0CE9802CA542}"/>
    <cellStyle name="Moneda 4 4 49" xfId="1762" xr:uid="{F095DE8E-518B-40B4-A051-3D5B7C4AA2E3}"/>
    <cellStyle name="Moneda 4 4 5" xfId="1763" xr:uid="{3D114A24-3FBE-491A-B627-C09A6CE9B2A1}"/>
    <cellStyle name="Moneda 4 4 50" xfId="1764" xr:uid="{37662D0F-CB6F-4037-B84E-C159B1DD864F}"/>
    <cellStyle name="Moneda 4 4 51" xfId="1765" xr:uid="{A76F31CA-B0AE-41A6-AEAF-82BD7971106F}"/>
    <cellStyle name="Moneda 4 4 52" xfId="1766" xr:uid="{2255EF0C-0F8B-404A-B379-708B503ABD6E}"/>
    <cellStyle name="Moneda 4 4 53" xfId="1767" xr:uid="{CD8EBDC2-2E1D-48B4-8975-A3CCB6933F94}"/>
    <cellStyle name="Moneda 4 4 54" xfId="1768" xr:uid="{DC7BE0E7-CB8A-41F6-8098-E5F165CAD44C}"/>
    <cellStyle name="Moneda 4 4 55" xfId="1769" xr:uid="{C48A530A-8438-4EE1-A666-01B8553B41BA}"/>
    <cellStyle name="Moneda 4 4 56" xfId="1770" xr:uid="{A78CB840-7DBB-48E3-AE9F-596F0FABA375}"/>
    <cellStyle name="Moneda 4 4 57" xfId="1771" xr:uid="{B988CAF4-6ED7-4025-AB01-D91DA537EC3D}"/>
    <cellStyle name="Moneda 4 4 58" xfId="1772" xr:uid="{46E0C288-ACEA-4149-8DB7-B16F7C9BA64A}"/>
    <cellStyle name="Moneda 4 4 59" xfId="1773" xr:uid="{71774D0F-0E97-4DEB-A01F-39F9E3503A58}"/>
    <cellStyle name="Moneda 4 4 6" xfId="1774" xr:uid="{A2844F5C-5BCA-41FC-BFE6-94067727A2B5}"/>
    <cellStyle name="Moneda 4 4 60" xfId="1775" xr:uid="{74CEC4B5-9CEC-4E3E-9A53-DC660EEB8F49}"/>
    <cellStyle name="Moneda 4 4 61" xfId="1776" xr:uid="{4FD9DA5D-1151-4A17-B706-0C713BA210B8}"/>
    <cellStyle name="Moneda 4 4 62" xfId="1777" xr:uid="{10284D26-F147-4F46-A217-3A5ACBE07661}"/>
    <cellStyle name="Moneda 4 4 63" xfId="1778" xr:uid="{62D01884-3447-4C9E-9E89-2A19E3687F9B}"/>
    <cellStyle name="Moneda 4 4 64" xfId="1779" xr:uid="{9CCC455D-1DC4-4119-ABB5-0C7559C44B82}"/>
    <cellStyle name="Moneda 4 4 65" xfId="1780" xr:uid="{838ED778-601C-4349-B437-1CCD6192C373}"/>
    <cellStyle name="Moneda 4 4 66" xfId="1719" xr:uid="{BB878180-4C43-4F6D-85E5-C067D80B4E1E}"/>
    <cellStyle name="Moneda 4 4 7" xfId="1781" xr:uid="{77F82970-7959-4794-9C63-0A405D7A6F84}"/>
    <cellStyle name="Moneda 4 4 8" xfId="1782" xr:uid="{A107E985-52A1-4DBF-9A69-CA0ADBCB0DBB}"/>
    <cellStyle name="Moneda 4 4 9" xfId="1783" xr:uid="{1777F07B-4594-4474-946A-3FF0B5033086}"/>
    <cellStyle name="Moneda 4 40" xfId="1784" xr:uid="{CE42F3D6-F0A9-48E6-9D3B-869C88C235BC}"/>
    <cellStyle name="Moneda 4 41" xfId="1785" xr:uid="{DE563D10-4384-439F-85B0-EB65EE9D9E9A}"/>
    <cellStyle name="Moneda 4 42" xfId="1786" xr:uid="{0CBF6F51-6061-4DCD-AA2E-0A7A9214BA87}"/>
    <cellStyle name="Moneda 4 43" xfId="1787" xr:uid="{4BDF7040-94CD-45B9-989E-1381894D3B07}"/>
    <cellStyle name="Moneda 4 44" xfId="1788" xr:uid="{57435AC5-FD5E-4BAC-8DC7-CC41ABF7E978}"/>
    <cellStyle name="Moneda 4 45" xfId="1789" xr:uid="{AB6FFACC-C0CC-4F18-AFF8-D8159AD4E366}"/>
    <cellStyle name="Moneda 4 46" xfId="1790" xr:uid="{D8C768EB-68EE-4D7D-8CAF-F09559AC8418}"/>
    <cellStyle name="Moneda 4 47" xfId="1791" xr:uid="{82E8ECDF-BC48-4CBF-9949-A527AFC57AA4}"/>
    <cellStyle name="Moneda 4 48" xfId="1792" xr:uid="{400D7E35-BC6F-4FB6-A96B-65E6DD46AD53}"/>
    <cellStyle name="Moneda 4 49" xfId="1793" xr:uid="{B700BB93-3928-4063-9F43-7D361A2C2182}"/>
    <cellStyle name="Moneda 4 5" xfId="401" xr:uid="{08415442-2EE8-42F4-91B5-E283FE1E6F62}"/>
    <cellStyle name="Moneda 4 5 10" xfId="1795" xr:uid="{821E8947-C6BA-4B5B-B07D-089658FF23B4}"/>
    <cellStyle name="Moneda 4 5 11" xfId="1796" xr:uid="{0CFDC96C-015B-4A44-9C6C-BEAD0D385E62}"/>
    <cellStyle name="Moneda 4 5 12" xfId="1797" xr:uid="{9923A8CB-2B23-42EE-90CC-624B542556C1}"/>
    <cellStyle name="Moneda 4 5 13" xfId="1798" xr:uid="{C9140BA3-29BE-4636-8EA1-2538968F2D02}"/>
    <cellStyle name="Moneda 4 5 14" xfId="1799" xr:uid="{ED0B7ADF-4536-4707-BE0C-6A286C0F2B92}"/>
    <cellStyle name="Moneda 4 5 15" xfId="1800" xr:uid="{B6F69AAC-3115-4AC8-93E1-F4CC76A6DFEB}"/>
    <cellStyle name="Moneda 4 5 16" xfId="1801" xr:uid="{7699F36B-7EE0-4967-A1DA-3AC77837E8F6}"/>
    <cellStyle name="Moneda 4 5 17" xfId="1802" xr:uid="{39C3A609-5E8B-4D1A-A2EC-0CF4DDD75CFC}"/>
    <cellStyle name="Moneda 4 5 18" xfId="1803" xr:uid="{094EB41A-2B1B-42C2-8E81-BE43006B53E7}"/>
    <cellStyle name="Moneda 4 5 19" xfId="1804" xr:uid="{F2CC5E6B-6227-46DE-9B73-D3E31152B0F9}"/>
    <cellStyle name="Moneda 4 5 2" xfId="1805" xr:uid="{F0C4A078-D217-42BD-9A1F-6F173E59D668}"/>
    <cellStyle name="Moneda 4 5 2 2" xfId="1806" xr:uid="{F524E046-2350-4488-9C75-6C06AFE83841}"/>
    <cellStyle name="Moneda 4 5 20" xfId="1807" xr:uid="{1F962AC6-EBDD-4B8D-8C88-97F24DB45EBF}"/>
    <cellStyle name="Moneda 4 5 21" xfId="1808" xr:uid="{82BA3F4E-04E7-4353-A24F-9988EB572580}"/>
    <cellStyle name="Moneda 4 5 22" xfId="1809" xr:uid="{3B388295-0A1D-4DCA-9DC8-4D921530A58D}"/>
    <cellStyle name="Moneda 4 5 23" xfId="1810" xr:uid="{F5E763AA-1C10-45CE-BB86-5ECE683876F0}"/>
    <cellStyle name="Moneda 4 5 24" xfId="1811" xr:uid="{B089A21F-F8AC-41A5-B756-AAB6583B4CAB}"/>
    <cellStyle name="Moneda 4 5 25" xfId="1812" xr:uid="{C8B8FE08-3E5B-4321-ADF4-03020A6F0EF6}"/>
    <cellStyle name="Moneda 4 5 26" xfId="1813" xr:uid="{C032FC72-3D49-4C9F-AC4D-FFA7742EAA62}"/>
    <cellStyle name="Moneda 4 5 27" xfId="1814" xr:uid="{DD29A446-C7A6-4C30-A4FD-D77A8210EBBF}"/>
    <cellStyle name="Moneda 4 5 28" xfId="1815" xr:uid="{C2B2C380-274C-4A67-AAA9-43580133F8E6}"/>
    <cellStyle name="Moneda 4 5 29" xfId="1816" xr:uid="{3F2F1060-3043-460D-919E-0A26FB5F0E90}"/>
    <cellStyle name="Moneda 4 5 3" xfId="1817" xr:uid="{C765B1B6-030B-4CB3-932E-2193153B4FD9}"/>
    <cellStyle name="Moneda 4 5 30" xfId="1818" xr:uid="{22A642C6-B68F-4310-B6F6-6DD1F8D3888F}"/>
    <cellStyle name="Moneda 4 5 31" xfId="1819" xr:uid="{4B2FCE09-1B33-44BB-BBC4-FDA394A72491}"/>
    <cellStyle name="Moneda 4 5 32" xfId="1820" xr:uid="{68DA651C-9C3D-43D1-BC75-BCD92B597043}"/>
    <cellStyle name="Moneda 4 5 33" xfId="1821" xr:uid="{920543B1-9A0D-40FC-B413-94D919600934}"/>
    <cellStyle name="Moneda 4 5 34" xfId="1794" xr:uid="{417CEDB8-7A78-4205-BF02-C604393523F6}"/>
    <cellStyle name="Moneda 4 5 4" xfId="1822" xr:uid="{4CC801FC-E288-4BEA-93E5-6152970B5DE2}"/>
    <cellStyle name="Moneda 4 5 5" xfId="1823" xr:uid="{BFDF55A1-481A-4FB9-8D5F-F932B0827AAC}"/>
    <cellStyle name="Moneda 4 5 6" xfId="1824" xr:uid="{20C65AAA-A513-49D9-A9A1-E5F7C24524A2}"/>
    <cellStyle name="Moneda 4 5 7" xfId="1825" xr:uid="{AA32BADC-29A7-4AF9-89DC-9A72743C3CDD}"/>
    <cellStyle name="Moneda 4 5 8" xfId="1826" xr:uid="{D2F481CD-8B6D-4C79-8D2C-F6B41B0051C3}"/>
    <cellStyle name="Moneda 4 5 9" xfId="1827" xr:uid="{FB96859D-1773-4233-ABCA-CFE3B6937A32}"/>
    <cellStyle name="Moneda 4 50" xfId="1828" xr:uid="{05ACB760-7BAB-40D5-848B-2C9D6E6A10DD}"/>
    <cellStyle name="Moneda 4 51" xfId="1829" xr:uid="{A703B5D0-F289-4450-9693-F5276A24C2F4}"/>
    <cellStyle name="Moneda 4 52" xfId="1830" xr:uid="{E748ADA8-C194-4475-984E-FA7F4CE5ED24}"/>
    <cellStyle name="Moneda 4 53" xfId="1831" xr:uid="{669DC761-06B4-499E-B6EC-C9549A45E9CE}"/>
    <cellStyle name="Moneda 4 54" xfId="1832" xr:uid="{240D9BA2-BA33-404D-9948-C290500E493A}"/>
    <cellStyle name="Moneda 4 55" xfId="1833" xr:uid="{27D65CCC-7AEB-4B7C-8512-FCEA35AA93EF}"/>
    <cellStyle name="Moneda 4 56" xfId="1834" xr:uid="{0D631DB0-4C78-4843-A6F6-366E2E326128}"/>
    <cellStyle name="Moneda 4 57" xfId="1835" xr:uid="{8E636334-F360-480E-89FD-8EE0DC61FA11}"/>
    <cellStyle name="Moneda 4 58" xfId="1836" xr:uid="{CD16ED6E-AF73-42C1-84C0-93A0BF7D8E1C}"/>
    <cellStyle name="Moneda 4 59" xfId="1837" xr:uid="{3298B96A-D2D6-4C76-83D6-66A420C589A9}"/>
    <cellStyle name="Moneda 4 6" xfId="1838" xr:uid="{8A0DEC5D-2245-4114-988A-9D2F690FD79E}"/>
    <cellStyle name="Moneda 4 6 2" xfId="1839" xr:uid="{C5A01389-4FD7-425D-8991-A1CEB408C1C1}"/>
    <cellStyle name="Moneda 4 6 3" xfId="1840" xr:uid="{BE062F68-E38C-4F18-8DA8-1B0A43C9D660}"/>
    <cellStyle name="Moneda 4 60" xfId="1841" xr:uid="{2B152423-507E-4E38-80B9-9335A2D5B7D4}"/>
    <cellStyle name="Moneda 4 61" xfId="1842" xr:uid="{AD3864B4-8F33-4E56-9C90-73611FE61E4E}"/>
    <cellStyle name="Moneda 4 62" xfId="1843" xr:uid="{BC84BD3E-9BDC-40E4-94EC-EDEF75C47246}"/>
    <cellStyle name="Moneda 4 63" xfId="1844" xr:uid="{6A83B51D-9B78-4F1E-A9F6-37D25364D400}"/>
    <cellStyle name="Moneda 4 64" xfId="1845" xr:uid="{C4C41A91-E6A5-497F-94F4-421432618FDE}"/>
    <cellStyle name="Moneda 4 65" xfId="1846" xr:uid="{12C31B60-78F6-4E57-8BF3-30854BF44DA8}"/>
    <cellStyle name="Moneda 4 66" xfId="1847" xr:uid="{D7F13945-B552-464D-B600-8AB2924DA42B}"/>
    <cellStyle name="Moneda 4 67" xfId="1848" xr:uid="{47B3C90A-939E-4BB8-9BE2-B37D6B849DEF}"/>
    <cellStyle name="Moneda 4 68" xfId="1849" xr:uid="{7C11F633-B051-43B4-A499-50C1ED73B21D}"/>
    <cellStyle name="Moneda 4 7" xfId="1850" xr:uid="{A7E7B58C-35CD-43B7-84E4-C9EE74622F52}"/>
    <cellStyle name="Moneda 4 8" xfId="1851" xr:uid="{C9AD7FD0-5BE9-40F4-9F3A-D9735BF395F3}"/>
    <cellStyle name="Moneda 4 9" xfId="1852" xr:uid="{06CA1EEB-D88B-45EF-A1E7-CEB1029D91C2}"/>
    <cellStyle name="Moneda 5" xfId="167" xr:uid="{396CD46B-72EA-4D35-94E6-1BF53ACADF60}"/>
    <cellStyle name="Moneda 5 2" xfId="321" xr:uid="{A39E46A0-76A0-4EE9-8370-C41B714C0A89}"/>
    <cellStyle name="Moneda 5 2 2" xfId="1855" xr:uid="{33C5F962-1D25-43C6-BF16-F145E9EF4B66}"/>
    <cellStyle name="Moneda 5 2 3" xfId="1854" xr:uid="{E43DC567-1E6A-42DE-B0D6-DD6CE0E68093}"/>
    <cellStyle name="Moneda 5 3" xfId="337" xr:uid="{CDE33F21-6633-46D4-8215-5C1EAF35D923}"/>
    <cellStyle name="Moneda 5 3 2" xfId="1856" xr:uid="{B5D0D836-5548-4CA6-847A-718CF2A8CBB9}"/>
    <cellStyle name="Moneda 5 4" xfId="306" xr:uid="{F3A49DE9-2EA2-49AC-BA6C-F2B3CA8C2E22}"/>
    <cellStyle name="Moneda 5 4 2" xfId="1857" xr:uid="{6DF26B0B-E0E7-4962-A7F2-7CF5E58FD959}"/>
    <cellStyle name="Moneda 6" xfId="168" xr:uid="{F26C8E53-07F4-493E-8614-C43339A08BF1}"/>
    <cellStyle name="Moneda 6 2" xfId="322" xr:uid="{ECB6D31E-B13A-472D-97B9-AEE1706FD183}"/>
    <cellStyle name="Moneda 6 2 2" xfId="1859" xr:uid="{1DA7926A-FED2-4435-BBE3-796531DAF896}"/>
    <cellStyle name="Moneda 6 3" xfId="338" xr:uid="{EC15ECF2-9F86-4D50-A4C0-4AB36FEB1E7C}"/>
    <cellStyle name="Moneda 6 3 2" xfId="1860" xr:uid="{4141E1F8-B687-4004-AC2E-F04D4466A9FF}"/>
    <cellStyle name="Moneda 6 4" xfId="307" xr:uid="{E55A8DE7-C3E9-4AEC-84DE-04EC58FA62CD}"/>
    <cellStyle name="Moneda 6 4 2" xfId="1861" xr:uid="{668ACC56-6A67-4F7E-8178-A24F82044909}"/>
    <cellStyle name="Moneda 7" xfId="24" xr:uid="{17615149-CCC0-4A5B-8AC6-72C01DFA53AB}"/>
    <cellStyle name="Moneda 7 2" xfId="309" xr:uid="{B89A45A8-4C66-4773-9733-A5A36E3E26FD}"/>
    <cellStyle name="Moneda 7 2 2" xfId="1863" xr:uid="{3A092192-BD65-4EA7-B096-FA47E5A8F57C}"/>
    <cellStyle name="Moneda 7 3" xfId="1862" xr:uid="{6F97A32E-5837-4694-AFC1-4B320E0D0569}"/>
    <cellStyle name="Moneda 8" xfId="313" xr:uid="{AAD83665-5A64-4F70-9D1A-640A935EFE3E}"/>
    <cellStyle name="Moneda 8 2" xfId="1865" xr:uid="{F7079310-1EFE-46E1-94CC-ABD8540623CA}"/>
    <cellStyle name="Moneda 8 3" xfId="1864" xr:uid="{86780D91-B8AD-432C-8DB6-B21903DE2D3C}"/>
    <cellStyle name="Moneda 9" xfId="324" xr:uid="{C4C4049C-9470-4FEA-B35C-880DB4537CB3}"/>
    <cellStyle name="Moneda 9 2" xfId="1867" xr:uid="{012D7AE7-8528-496A-864D-DD0FFC7506AE}"/>
    <cellStyle name="Moneda 9 3" xfId="1866"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9" xr:uid="{0E9E6E7B-1AA9-485F-8A3A-6CF73F7B2F71}"/>
    <cellStyle name="Normal 10 2 2" xfId="2291" xr:uid="{E8507D5C-C912-48E8-BE4A-AA97CBC1B868}"/>
    <cellStyle name="Normal 11" xfId="1870" xr:uid="{AF1090FA-A248-4A11-9C5D-EC14814A654E}"/>
    <cellStyle name="Normal 11 2" xfId="11" xr:uid="{00000000-0005-0000-0000-000009000000}"/>
    <cellStyle name="Normal 12" xfId="1871" xr:uid="{34EF6090-6A6B-4714-BAA8-0C4EA5353212}"/>
    <cellStyle name="Normal 13" xfId="1872" xr:uid="{9D9E6643-3FE0-4E4A-89BB-08D1F69ACC4E}"/>
    <cellStyle name="Normal 14" xfId="1873" xr:uid="{A168457B-612F-4D05-8698-6D9FE2238808}"/>
    <cellStyle name="Normal 15" xfId="1874" xr:uid="{C7B26B89-3147-4594-8610-26ED4694AEFC}"/>
    <cellStyle name="Normal 16" xfId="1875" xr:uid="{E01595B9-376F-49C4-9A3B-CE230125949C}"/>
    <cellStyle name="Normal 17" xfId="1876" xr:uid="{92294838-50B2-478E-BC72-E06DF07E31BF}"/>
    <cellStyle name="Normal 18" xfId="1877" xr:uid="{3030FBB3-9400-4DEA-919E-25E03820F07D}"/>
    <cellStyle name="Normal 19" xfId="1878" xr:uid="{5ABCE719-C632-4CE0-A32F-446969514CCB}"/>
    <cellStyle name="Normal 2" xfId="1" xr:uid="{00000000-0005-0000-0000-00000A000000}"/>
    <cellStyle name="Normal 2 10" xfId="3" xr:uid="{00000000-0005-0000-0000-00000B000000}"/>
    <cellStyle name="Normal 2 10 2" xfId="1879" xr:uid="{832AD43E-FFB0-46CE-9957-240F596A1F7E}"/>
    <cellStyle name="Normal 2 11" xfId="1880" xr:uid="{9C9C23EE-9A72-465C-B0B3-22C0F5A71356}"/>
    <cellStyle name="Normal 2 12" xfId="1881" xr:uid="{84B3BAB6-107C-41EC-9F8A-5BF5A4C0B347}"/>
    <cellStyle name="Normal 2 13" xfId="1882" xr:uid="{21E998D5-666B-43BC-BB90-DA43D38984B7}"/>
    <cellStyle name="Normal 2 14" xfId="1883" xr:uid="{2E91CEA7-19F9-4178-B039-A6EA12860467}"/>
    <cellStyle name="Normal 2 15" xfId="1884" xr:uid="{4D3ADF6E-701C-47BF-8C90-106C05EEAC57}"/>
    <cellStyle name="Normal 2 16" xfId="1885" xr:uid="{288FCE50-6F54-4F89-A10D-A82C54508AB8}"/>
    <cellStyle name="Normal 2 17" xfId="1886" xr:uid="{2EDAB82D-E476-4C7B-8469-4BF6FC803378}"/>
    <cellStyle name="Normal 2 18" xfId="1887" xr:uid="{EE0FF531-421C-4157-B57F-57BD5D36C55D}"/>
    <cellStyle name="Normal 2 19" xfId="1888" xr:uid="{9BC9F976-A0E6-4F22-86D0-9C952C4BBFB3}"/>
    <cellStyle name="Normal 2 2" xfId="173" xr:uid="{CB5F1502-8B06-42C7-8045-EF94AB492EB7}"/>
    <cellStyle name="Normal 2 2 10" xfId="1890" xr:uid="{FD97B77F-8D19-4547-995C-676C1FA62ED2}"/>
    <cellStyle name="Normal 2 2 11" xfId="1891" xr:uid="{9B1A7D21-6433-48D0-9CF7-7A38A6FEEA85}"/>
    <cellStyle name="Normal 2 2 12" xfId="1892" xr:uid="{9431E237-C8D1-4F7A-AD44-18071510ACEC}"/>
    <cellStyle name="Normal 2 2 13" xfId="1893" xr:uid="{9949EF06-2144-49CB-B2BB-F59B53406805}"/>
    <cellStyle name="Normal 2 2 14" xfId="1894" xr:uid="{B7BD3D0A-C04F-45D7-B6BF-907355BED113}"/>
    <cellStyle name="Normal 2 2 15" xfId="1895" xr:uid="{CE9113BB-AC75-4F79-85D7-4B0D0D3BE18B}"/>
    <cellStyle name="Normal 2 2 16" xfId="1896" xr:uid="{E922883B-2008-4190-8AB5-7FC2AC7336FF}"/>
    <cellStyle name="Normal 2 2 17" xfId="1897" xr:uid="{747B6D53-728A-4C0A-94E2-B6AA3BE7FDDD}"/>
    <cellStyle name="Normal 2 2 18" xfId="1898" xr:uid="{327304B9-145E-44AF-8767-EF9B7987847B}"/>
    <cellStyle name="Normal 2 2 19" xfId="1899" xr:uid="{8E001304-A276-4C54-8797-C2368E81A73A}"/>
    <cellStyle name="Normal 2 2 2" xfId="1900" xr:uid="{DE2D078B-B434-4921-8229-D5C959CE24C5}"/>
    <cellStyle name="Normal 2 2 2 2" xfId="1901" xr:uid="{5ECEE20B-CBA8-46C0-9110-424AE364647D}"/>
    <cellStyle name="Normal 2 2 20" xfId="1902" xr:uid="{4DEF5FBC-B41F-48CF-BA25-A6CA4E69E5CF}"/>
    <cellStyle name="Normal 2 2 21" xfId="1903" xr:uid="{91011A54-2FDD-4C0B-B3F9-234E8C5B3D2B}"/>
    <cellStyle name="Normal 2 2 22" xfId="1904" xr:uid="{48F49D94-44E4-48ED-92BE-AFB6F9294C20}"/>
    <cellStyle name="Normal 2 2 23" xfId="1905" xr:uid="{1F98D5C2-6C4A-462F-BF1B-D39A2841B1B2}"/>
    <cellStyle name="Normal 2 2 24" xfId="1906" xr:uid="{707BA468-A23E-48F9-BC56-DFCD018D8C95}"/>
    <cellStyle name="Normal 2 2 25" xfId="1907" xr:uid="{FBAE3FA8-50BB-4BC0-A8D1-31C81F196CE8}"/>
    <cellStyle name="Normal 2 2 26" xfId="1908" xr:uid="{E8164F62-9990-4FFD-83B5-C5100765A4B6}"/>
    <cellStyle name="Normal 2 2 27" xfId="1909" xr:uid="{52CF0AA8-7CDB-451D-A3E4-A26738CD09E5}"/>
    <cellStyle name="Normal 2 2 28" xfId="1910" xr:uid="{69D74266-330D-4325-BE72-0D5C42C5862D}"/>
    <cellStyle name="Normal 2 2 29" xfId="1911" xr:uid="{2B31B4BA-01B3-4842-9EF9-2F4BA4A8A16A}"/>
    <cellStyle name="Normal 2 2 3" xfId="1912" xr:uid="{0B7D74FB-E686-4E4E-8F87-413C82110D50}"/>
    <cellStyle name="Normal 2 2 3 2" xfId="1913" xr:uid="{6D2C36F7-2C7C-4BCA-B769-920373763118}"/>
    <cellStyle name="Normal 2 2 30" xfId="1914" xr:uid="{1E1EAFF1-04D4-41B5-8D6F-227C550F015E}"/>
    <cellStyle name="Normal 2 2 31" xfId="1915" xr:uid="{D870DF4B-2E90-41C7-95A6-12995FC4B7DD}"/>
    <cellStyle name="Normal 2 2 32" xfId="1916" xr:uid="{FF7E55BB-3E71-4DDD-8AFC-BB4AA6B21E0A}"/>
    <cellStyle name="Normal 2 2 33" xfId="1917" xr:uid="{9905EE60-F4BC-4C39-8458-26411D3C885B}"/>
    <cellStyle name="Normal 2 2 34" xfId="1918" xr:uid="{3DB7AA7F-BB5C-4D5A-8055-48210C2B8EAD}"/>
    <cellStyle name="Normal 2 2 35" xfId="1919" xr:uid="{B1A4B100-5AC6-4E5F-A246-4C77C5724776}"/>
    <cellStyle name="Normal 2 2 36" xfId="1920" xr:uid="{3D57462D-688D-406C-8EFC-72DE3464E63E}"/>
    <cellStyle name="Normal 2 2 37" xfId="1921" xr:uid="{631981F7-EC4D-4D95-9C71-E40A47AE719C}"/>
    <cellStyle name="Normal 2 2 38" xfId="1922" xr:uid="{10786639-10BA-4DBD-B983-2E4EAEAECFCE}"/>
    <cellStyle name="Normal 2 2 39" xfId="1923" xr:uid="{F71D6B25-FE40-4EF2-84B6-69D1F7DE97D0}"/>
    <cellStyle name="Normal 2 2 4" xfId="1924" xr:uid="{94033137-C6C1-40B4-8BAF-D427E1C1EADF}"/>
    <cellStyle name="Normal 2 2 40" xfId="1925" xr:uid="{249A0D3D-88C9-4A29-8174-59FCAE64FC57}"/>
    <cellStyle name="Normal 2 2 41" xfId="1926" xr:uid="{096CC4BB-A058-4420-8131-D50366370C58}"/>
    <cellStyle name="Normal 2 2 42" xfId="1927" xr:uid="{1EE97942-3F26-4919-8FD3-123C9D7BD039}"/>
    <cellStyle name="Normal 2 2 43" xfId="1928" xr:uid="{AF3C2E1D-93B3-43E4-9BF2-69C2B85AB728}"/>
    <cellStyle name="Normal 2 2 44" xfId="1929" xr:uid="{E2896E24-F6AB-4BA9-B591-F929FDC93A76}"/>
    <cellStyle name="Normal 2 2 45" xfId="1930" xr:uid="{3FDC8CE3-D92A-453B-B4C4-7A9418CF3BB3}"/>
    <cellStyle name="Normal 2 2 46" xfId="1931" xr:uid="{789DAC89-70C0-4DB7-8B97-35D3EEE5E0F4}"/>
    <cellStyle name="Normal 2 2 47" xfId="1932" xr:uid="{CCD47EE2-8E60-46B0-80B6-D3D22961C91E}"/>
    <cellStyle name="Normal 2 2 48" xfId="1933" xr:uid="{3AAB5F50-8AA6-4F76-98F5-5BFE8D01EF1E}"/>
    <cellStyle name="Normal 2 2 49" xfId="1934" xr:uid="{B6631BF3-65E0-46E9-B7ED-25F008E07A7C}"/>
    <cellStyle name="Normal 2 2 5" xfId="1935" xr:uid="{355E1538-82B9-4785-A1C4-224871140EDC}"/>
    <cellStyle name="Normal 2 2 50" xfId="1936" xr:uid="{BC54627B-4C97-4C56-8639-2E11E0CE90A9}"/>
    <cellStyle name="Normal 2 2 51" xfId="1937" xr:uid="{6299467A-49D8-4F71-93A9-3B01766BEF4D}"/>
    <cellStyle name="Normal 2 2 52" xfId="1938" xr:uid="{21E3A6AB-82FC-4636-BF25-EF6D0251E56E}"/>
    <cellStyle name="Normal 2 2 53" xfId="1939" xr:uid="{A20381B8-A8E0-40EC-814D-000CAE11BD6B}"/>
    <cellStyle name="Normal 2 2 54" xfId="1940" xr:uid="{2D4DDDAD-1511-4346-B733-70D8A9E03E76}"/>
    <cellStyle name="Normal 2 2 55" xfId="1941" xr:uid="{ABFAD64C-904C-49A8-B067-5A781A05E2EC}"/>
    <cellStyle name="Normal 2 2 56" xfId="1942" xr:uid="{C8DDC388-AFE0-4171-B850-E15EB8BCB788}"/>
    <cellStyle name="Normal 2 2 57" xfId="1943" xr:uid="{2A5C1451-71A4-4CDC-A481-0AAF342FA1E4}"/>
    <cellStyle name="Normal 2 2 58" xfId="1944" xr:uid="{5C3C0BE2-FC4F-44C5-AD9D-743FB5915B87}"/>
    <cellStyle name="Normal 2 2 59" xfId="1945" xr:uid="{1833BFEC-AC45-4BCB-87CA-587AF4E4C3A3}"/>
    <cellStyle name="Normal 2 2 6" xfId="1946" xr:uid="{5DC754EB-2415-4AE2-B62E-C7D14AA24DFC}"/>
    <cellStyle name="Normal 2 2 60" xfId="1947" xr:uid="{304AEAC6-0D13-4ED2-8184-72631F31737A}"/>
    <cellStyle name="Normal 2 2 61" xfId="1948" xr:uid="{3E90C7B5-9737-400B-A31F-913E206EA165}"/>
    <cellStyle name="Normal 2 2 62" xfId="1949" xr:uid="{DE853F38-DBEF-4774-B244-23B8812B893D}"/>
    <cellStyle name="Normal 2 2 63" xfId="1950" xr:uid="{5E8F52CA-F028-4898-8636-7E20F7F956B5}"/>
    <cellStyle name="Normal 2 2 64" xfId="1951" xr:uid="{83E4ACE6-3E23-4AE0-B0D2-6D0991C465BE}"/>
    <cellStyle name="Normal 2 2 65" xfId="1889" xr:uid="{27E4DD83-434E-4EB9-B23B-2BB6B270C3CA}"/>
    <cellStyle name="Normal 2 2 66" xfId="2281" xr:uid="{00682A62-CF31-44EC-845B-6653B6F6B130}"/>
    <cellStyle name="Normal 2 2 67" xfId="2332" xr:uid="{55EB2B09-2303-4EDB-BEEF-B95BD991117E}"/>
    <cellStyle name="Normal 2 2 68" xfId="421" xr:uid="{6885ECE8-596C-4F74-9DDD-00F10B6F9461}"/>
    <cellStyle name="Normal 2 2 7" xfId="1952" xr:uid="{4C8FCA92-1397-43AA-820E-402D50204F39}"/>
    <cellStyle name="Normal 2 2 8" xfId="1953" xr:uid="{74FB2599-4DD0-403C-91E7-5F5168A5F4C1}"/>
    <cellStyle name="Normal 2 2 9" xfId="1954" xr:uid="{07E3444E-F084-4219-B3E3-51DF8BE8D04C}"/>
    <cellStyle name="Normal 2 20" xfId="1955" xr:uid="{4F279F21-ECF9-42B9-AC87-D726142E13C3}"/>
    <cellStyle name="Normal 2 21" xfId="1956" xr:uid="{B1215901-C422-4309-A8BD-C8D10D8B25E1}"/>
    <cellStyle name="Normal 2 22" xfId="1957" xr:uid="{5867D9E5-661C-4955-B269-1318BCE3472D}"/>
    <cellStyle name="Normal 2 23" xfId="1958" xr:uid="{6FF30B35-B792-45D4-B8E4-9FAB42372207}"/>
    <cellStyle name="Normal 2 24" xfId="1959" xr:uid="{738C7533-52BC-444E-9A0A-850E8B4B54B3}"/>
    <cellStyle name="Normal 2 25" xfId="1960" xr:uid="{C3EF64B9-A7DA-4192-B15D-70F0036EFD67}"/>
    <cellStyle name="Normal 2 26" xfId="1961" xr:uid="{979A93BD-7CF6-4C9C-93E7-AE91563DF854}"/>
    <cellStyle name="Normal 2 27" xfId="1962" xr:uid="{04CDFE8B-F5A6-4074-A524-71F69E39C3F8}"/>
    <cellStyle name="Normal 2 28" xfId="232" xr:uid="{B001754C-AA70-4452-8539-CC876C3D5EEA}"/>
    <cellStyle name="Normal 2 29" xfId="1963" xr:uid="{D5E109CE-7AB9-4D47-BDD6-3B10AB233209}"/>
    <cellStyle name="Normal 2 3" xfId="4" xr:uid="{00000000-0005-0000-0000-00000C000000}"/>
    <cellStyle name="Normal 2 3 2" xfId="1964" xr:uid="{A47C8E92-62EC-419A-BE7D-63B2B65BB78B}"/>
    <cellStyle name="Normal 2 3 2 2" xfId="1965" xr:uid="{1AE27AE8-3C3B-4EA1-8483-2B0E52030697}"/>
    <cellStyle name="Normal 2 3 3" xfId="1966" xr:uid="{7C2B7871-214B-4F22-988E-1C698B70A2DF}"/>
    <cellStyle name="Normal 2 3 4" xfId="15" xr:uid="{39C6F461-80AA-4864-9D3C-BA694A39F51D}"/>
    <cellStyle name="Normal 2 30" xfId="1967" xr:uid="{4D061A53-1C76-4FCF-BB53-CDB3E8087AB4}"/>
    <cellStyle name="Normal 2 31" xfId="1968" xr:uid="{02A23557-0147-4254-9C72-99429BB67962}"/>
    <cellStyle name="Normal 2 32" xfId="1969" xr:uid="{B1E951AD-D403-42EF-80BA-DC24B35B98A8}"/>
    <cellStyle name="Normal 2 33" xfId="1970" xr:uid="{FEBAB6DB-3C20-4670-8628-0F23D01D635A}"/>
    <cellStyle name="Normal 2 34" xfId="1971" xr:uid="{7E19CD2B-7467-4484-830A-64B3AC82498D}"/>
    <cellStyle name="Normal 2 35" xfId="1972" xr:uid="{48951840-7CCC-43E7-B812-1511E0B67B3C}"/>
    <cellStyle name="Normal 2 36" xfId="1973" xr:uid="{7212F480-18C2-4D82-A065-8087082CA170}"/>
    <cellStyle name="Normal 2 37" xfId="1974" xr:uid="{47ED9BB8-B80D-479B-A60F-4A4D0872FC88}"/>
    <cellStyle name="Normal 2 38" xfId="1975" xr:uid="{FFBE7C48-74CA-48B1-9672-4C3FAB67BCA2}"/>
    <cellStyle name="Normal 2 39" xfId="1976" xr:uid="{1B722B09-4A72-45FB-9BBD-2971588C2F76}"/>
    <cellStyle name="Normal 2 4" xfId="174" xr:uid="{1410B97E-D7D5-46F6-A0DF-5306D7537792}"/>
    <cellStyle name="Normal 2 4 2" xfId="1977" xr:uid="{1FD3ABAA-9E0F-4369-8775-AE2E92A73870}"/>
    <cellStyle name="Normal 2 4 2 2" xfId="1978" xr:uid="{1E859A8F-2527-430B-9D96-7E2F1C59FD0E}"/>
    <cellStyle name="Normal 2 40" xfId="1979" xr:uid="{F6D44768-684D-426F-9877-5CC6E6C1021D}"/>
    <cellStyle name="Normal 2 41" xfId="1980" xr:uid="{62677435-3EB0-4AC2-934D-A51164BD72CB}"/>
    <cellStyle name="Normal 2 42" xfId="1981" xr:uid="{4060D29A-3B0C-4ADB-A821-58778521E92E}"/>
    <cellStyle name="Normal 2 43" xfId="1982" xr:uid="{FEE10C93-F5BC-4D4D-9C2D-B94E17FDA8D7}"/>
    <cellStyle name="Normal 2 44" xfId="1983" xr:uid="{A5237E6F-CE34-4B47-9FB3-67AAE3510E04}"/>
    <cellStyle name="Normal 2 45" xfId="1984" xr:uid="{068CC7DB-7C5C-4857-AD3A-11D47D3B77D3}"/>
    <cellStyle name="Normal 2 46" xfId="1985" xr:uid="{2092F4FD-3DA5-4487-B542-FB8C0EF043E8}"/>
    <cellStyle name="Normal 2 47" xfId="1986" xr:uid="{2C503DC2-2DDF-49A8-8329-857B5AD73189}"/>
    <cellStyle name="Normal 2 48" xfId="1987" xr:uid="{4442D46B-45E8-4CE4-AA34-49E14F86A6D9}"/>
    <cellStyle name="Normal 2 49" xfId="1988" xr:uid="{C8D8837E-DDF7-4384-BC00-E829FB238172}"/>
    <cellStyle name="Normal 2 5" xfId="175" xr:uid="{B3DEFA9F-B5F0-4443-8EF7-9782C3A701EF}"/>
    <cellStyle name="Normal 2 50" xfId="1989" xr:uid="{FE88BBC2-647B-4AF1-81EE-2156F3596A31}"/>
    <cellStyle name="Normal 2 51" xfId="1990" xr:uid="{A35BB82A-6B14-4C87-AF57-38151AED1B80}"/>
    <cellStyle name="Normal 2 52" xfId="1991" xr:uid="{27C4B377-0DBE-4798-AC85-70B1781F6617}"/>
    <cellStyle name="Normal 2 53" xfId="1992" xr:uid="{C9E311FE-35B1-4ABC-A54B-1446B79141DA}"/>
    <cellStyle name="Normal 2 54" xfId="1993" xr:uid="{FE403B8E-D4B9-4E56-93A4-D564780F7B8E}"/>
    <cellStyle name="Normal 2 55" xfId="1994" xr:uid="{ACAFA5B5-640C-4F2F-A4AE-F1BE259EEBDA}"/>
    <cellStyle name="Normal 2 56" xfId="1995" xr:uid="{04D5B39E-4D2B-4E09-915A-AF45217283B4}"/>
    <cellStyle name="Normal 2 57" xfId="1996" xr:uid="{A9D7DCC2-5A60-49CF-AFB2-D4D50B58260D}"/>
    <cellStyle name="Normal 2 58" xfId="1997" xr:uid="{1BB6DF95-89FA-4C03-9EF2-3AAFD1A868BD}"/>
    <cellStyle name="Normal 2 59" xfId="1998" xr:uid="{8953690A-CD4C-4873-A541-455C23DCBD0E}"/>
    <cellStyle name="Normal 2 6" xfId="383" xr:uid="{18D9F878-615C-4685-A7BC-EB0C2CFAC742}"/>
    <cellStyle name="Normal 2 6 2" xfId="1999" xr:uid="{A0950F85-804E-4642-87B3-26E315C495E3}"/>
    <cellStyle name="Normal 2 60" xfId="2000" xr:uid="{15178A1C-D94A-4100-8BC7-274520C95BF9}"/>
    <cellStyle name="Normal 2 61" xfId="2001" xr:uid="{DE8694C0-FA10-4D3D-AFEB-3B65936AD8D4}"/>
    <cellStyle name="Normal 2 62" xfId="2002" xr:uid="{3933FC8B-4476-4403-B118-DCD76D56A8F6}"/>
    <cellStyle name="Normal 2 63" xfId="2003" xr:uid="{55B71F69-6490-472A-B968-65F89EA30EA5}"/>
    <cellStyle name="Normal 2 64" xfId="2004" xr:uid="{27EAD4B0-9A37-4509-8C50-A800B9892260}"/>
    <cellStyle name="Normal 2 65" xfId="2005" xr:uid="{D086289C-9895-4AE8-A5AA-AB0DBB3B7E76}"/>
    <cellStyle name="Normal 2 66" xfId="2006" xr:uid="{5DF00CF7-2494-409C-B32A-EC7DB6557071}"/>
    <cellStyle name="Normal 2 67" xfId="2007" xr:uid="{9D57657F-2F49-4B77-BC73-4AD50A21A118}"/>
    <cellStyle name="Normal 2 68" xfId="2008" xr:uid="{1F1383E1-1073-45E4-ADF6-BAB5EE2D8ECE}"/>
    <cellStyle name="Normal 2 68 2" xfId="2292" xr:uid="{EFB12366-9102-4E73-AC44-A0B98351D8B3}"/>
    <cellStyle name="Normal 2 69" xfId="2274" xr:uid="{2C5B4578-F9CD-47B3-BBD3-D48536DDB48F}"/>
    <cellStyle name="Normal 2 7" xfId="394" xr:uid="{D4C959B5-6D25-489D-A569-8356FBB29575}"/>
    <cellStyle name="Normal 2 7 2" xfId="2010" xr:uid="{A51E4F0C-CE74-47E1-9A7F-B9418867264D}"/>
    <cellStyle name="Normal 2 7 3" xfId="2009" xr:uid="{BB2A0697-028D-4579-8BA3-7F5898816E96}"/>
    <cellStyle name="Normal 2 70" xfId="2331" xr:uid="{F9B53BE8-86CC-4D66-A48C-77EF934512E4}"/>
    <cellStyle name="Normal 2 71" xfId="2341" xr:uid="{E9C149D6-7B7F-4C30-9EB7-86B8E0F25CA7}"/>
    <cellStyle name="Normal 2 8" xfId="2011" xr:uid="{A4BD2DED-91C2-4569-99D8-2BE436857FA1}"/>
    <cellStyle name="Normal 2 9" xfId="2012" xr:uid="{B040C2A1-17F0-4491-B79C-082C88D9D85B}"/>
    <cellStyle name="Normal 2_4. ANEXOS TECNICOS" xfId="2013" xr:uid="{9540800A-F967-4DCA-913C-A18F9DC68CD1}"/>
    <cellStyle name="Normal 20" xfId="2014" xr:uid="{938CC532-8BD1-439C-A607-D1E0ED27DAC9}"/>
    <cellStyle name="Normal 21" xfId="2015" xr:uid="{5E5E9DBB-FFF3-4DF6-A0D2-CC312480F93B}"/>
    <cellStyle name="Normal 22" xfId="292" xr:uid="{5E51B179-C9AD-4F23-8E08-D58CB5F7246C}"/>
    <cellStyle name="Normal 22 2" xfId="2017" xr:uid="{FF7D7FE1-6726-4E35-A48B-FFD18F70DD67}"/>
    <cellStyle name="Normal 22 3" xfId="2016" xr:uid="{F041AADF-1FA6-4BDA-8834-B04D461F88D7}"/>
    <cellStyle name="Normal 23" xfId="2018" xr:uid="{2C1306D9-35A2-4F2B-AEDA-B30D9C34E2B3}"/>
    <cellStyle name="Normal 24" xfId="2019" xr:uid="{C2B430F3-E2E2-493C-AEAB-01FB89A722BB}"/>
    <cellStyle name="Normal 25" xfId="2020" xr:uid="{5479B11B-A1A7-453E-AF3F-4A7D0A07F902}"/>
    <cellStyle name="Normal 26" xfId="2021" xr:uid="{B171175C-1C96-41B7-8B3E-4BFF32FB38EF}"/>
    <cellStyle name="Normal 27" xfId="2022" xr:uid="{38EC09EF-BC7B-42C1-AD92-CB7367750A1D}"/>
    <cellStyle name="Normal 28" xfId="2023" xr:uid="{09CB97EE-E40E-4022-8BE6-9633AB92D32F}"/>
    <cellStyle name="Normal 29" xfId="2024" xr:uid="{51F45123-AD2A-4F82-B224-E77F7E3CC773}"/>
    <cellStyle name="Normal 3" xfId="17" xr:uid="{7DF243DA-93C6-471C-BB1C-FB08E24E8285}"/>
    <cellStyle name="Normal 3 10" xfId="2025" xr:uid="{39833F3F-026E-4BCA-B219-6F9D5ADFA54F}"/>
    <cellStyle name="Normal 3 10 2" xfId="2026" xr:uid="{51E9243F-8EB3-4916-B952-94568C5CEF0B}"/>
    <cellStyle name="Normal 3 11" xfId="2027" xr:uid="{63187BFE-AE19-485A-A1F0-778AA4322CF5}"/>
    <cellStyle name="Normal 3 11 2" xfId="2028" xr:uid="{96F700E5-66EB-4458-9D17-254ED097B258}"/>
    <cellStyle name="Normal 3 12" xfId="2029" xr:uid="{3D388278-7706-4251-B12B-F05D6C01E9A6}"/>
    <cellStyle name="Normal 3 12 2" xfId="2030" xr:uid="{D6A8869F-4D0E-4AA0-A3D4-7B8B397DC626}"/>
    <cellStyle name="Normal 3 13" xfId="2031" xr:uid="{72CF8B87-5671-4629-BA79-89F1C230A6FC}"/>
    <cellStyle name="Normal 3 14" xfId="2032" xr:uid="{AABE3E55-B8B1-4C83-B33A-535B0C42C1FB}"/>
    <cellStyle name="Normal 3 15" xfId="2033" xr:uid="{998458F1-6771-42BD-8B71-A5E2AB052917}"/>
    <cellStyle name="Normal 3 16" xfId="2034" xr:uid="{5D134D18-1654-466E-A142-865B23769047}"/>
    <cellStyle name="Normal 3 17" xfId="2035" xr:uid="{C6BD10C4-BE62-40E0-9956-8900D9A5B37D}"/>
    <cellStyle name="Normal 3 18" xfId="2036" xr:uid="{AAB18227-7058-4F20-833D-0DA7CF5C2CA8}"/>
    <cellStyle name="Normal 3 19" xfId="2037" xr:uid="{613B3384-6089-4BE7-AD61-9DBCF0EDE03A}"/>
    <cellStyle name="Normal 3 2" xfId="176" xr:uid="{77EBB3D2-38D9-410E-97B6-0E21B91C1CF2}"/>
    <cellStyle name="Normal 3 2 2" xfId="2039" xr:uid="{59A64ACB-B743-48A2-A73D-5A3BBE1B1EDC}"/>
    <cellStyle name="Normal 3 2 3" xfId="2038" xr:uid="{14AB9023-A611-4CBA-8783-86CF3C3EDB63}"/>
    <cellStyle name="Normal 3 20" xfId="2040" xr:uid="{7886ABA6-B4A7-4ADC-B018-331B330FFBCB}"/>
    <cellStyle name="Normal 3 21" xfId="2041" xr:uid="{E62030FF-228C-4F27-8C89-006E347D6150}"/>
    <cellStyle name="Normal 3 22" xfId="2042" xr:uid="{05AEEB82-D159-42EA-9E89-9604C0A88C1D}"/>
    <cellStyle name="Normal 3 23" xfId="2043" xr:uid="{2639F3FE-B9C3-47E7-86A3-3C863F49472A}"/>
    <cellStyle name="Normal 3 24" xfId="2044" xr:uid="{146074CE-2B19-4533-99CE-6D273E002BBB}"/>
    <cellStyle name="Normal 3 25" xfId="2045" xr:uid="{A5A1FE7E-E039-4BCC-A418-4E2526FAE0F1}"/>
    <cellStyle name="Normal 3 26" xfId="2046" xr:uid="{3826FC96-C9ED-4067-AEB3-7D0A15DE0AF9}"/>
    <cellStyle name="Normal 3 27" xfId="2047" xr:uid="{D4B49D98-CE14-4D46-8361-CD3ADBF54C7B}"/>
    <cellStyle name="Normal 3 28" xfId="2048" xr:uid="{D2E708EE-FE8B-4059-A5DA-2ACDA103F622}"/>
    <cellStyle name="Normal 3 29" xfId="2049" xr:uid="{AC92EFED-F131-4B94-8444-7184B36E54CB}"/>
    <cellStyle name="Normal 3 3" xfId="297" xr:uid="{E4C9BCE5-42E1-4680-BD06-FB1F8FA1FC14}"/>
    <cellStyle name="Normal 3 3 2" xfId="2051" xr:uid="{550D35D2-F0D2-42C4-811F-F78A8E08D80F}"/>
    <cellStyle name="Normal 3 3 3" xfId="2050" xr:uid="{454520AB-1537-47E9-B549-DED4232E5AE5}"/>
    <cellStyle name="Normal 3 30" xfId="2052" xr:uid="{57CF553C-DE94-4815-A346-3CCC291B4805}"/>
    <cellStyle name="Normal 3 31" xfId="2053" xr:uid="{5C3839DB-5D3C-43B1-8FB0-AD2AB9B65147}"/>
    <cellStyle name="Normal 3 32" xfId="2054" xr:uid="{639B1159-13C1-44EE-BBD1-13170E32B5BE}"/>
    <cellStyle name="Normal 3 33" xfId="2055" xr:uid="{91EFF084-29E7-47A1-9AD2-7A8FE954288F}"/>
    <cellStyle name="Normal 3 34" xfId="2056" xr:uid="{CCCBD1DC-BA2B-4072-852A-AC0A601DC01D}"/>
    <cellStyle name="Normal 3 35" xfId="2057" xr:uid="{BDF92E60-A977-40DC-87DC-AB135F6C07F2}"/>
    <cellStyle name="Normal 3 36" xfId="2058" xr:uid="{FA432069-791B-4292-A4AE-EB02277E0641}"/>
    <cellStyle name="Normal 3 37" xfId="2059" xr:uid="{CA0219DB-A15E-41DD-97D2-9B0F861A900F}"/>
    <cellStyle name="Normal 3 38" xfId="2060" xr:uid="{B52BD5D8-A9FC-4BCD-9479-08DC90C963E7}"/>
    <cellStyle name="Normal 3 39" xfId="2061" xr:uid="{92069600-4B8F-434B-A091-822DAFEC6F43}"/>
    <cellStyle name="Normal 3 4" xfId="409" xr:uid="{01B0EAF8-377E-40FD-A6F5-7A4121258D2C}"/>
    <cellStyle name="Normal 3 4 2" xfId="2063" xr:uid="{C466C95E-F0DA-434C-AEF9-A18830033BAF}"/>
    <cellStyle name="Normal 3 4 3" xfId="2062" xr:uid="{EB309460-CA0D-4F2A-BBEB-27ED1CDA5F49}"/>
    <cellStyle name="Normal 3 40" xfId="2064" xr:uid="{D7499B52-3913-4B73-B366-771A5E48DD96}"/>
    <cellStyle name="Normal 3 41" xfId="2065" xr:uid="{5377536A-8E6F-4723-A50E-592F7F246159}"/>
    <cellStyle name="Normal 3 42" xfId="2066" xr:uid="{AE0292DB-C779-4D31-BBF1-FDEDDA144751}"/>
    <cellStyle name="Normal 3 43" xfId="2067" xr:uid="{59D86859-CAE5-481E-A4AF-97A198CC13EA}"/>
    <cellStyle name="Normal 3 44" xfId="2068" xr:uid="{48118B68-3EE1-45B8-B69B-C0E3718B42B2}"/>
    <cellStyle name="Normal 3 44 2" xfId="2069" xr:uid="{4784466E-3029-4F35-BCE5-92214985F361}"/>
    <cellStyle name="Normal 3 45" xfId="2070" xr:uid="{4F1CC9E8-FD20-488D-A509-8F8547F2BD27}"/>
    <cellStyle name="Normal 3 46" xfId="2071" xr:uid="{D4467E15-4AC3-4394-976C-7DBBFF409E45}"/>
    <cellStyle name="Normal 3 47" xfId="2072" xr:uid="{11B6B7BC-EAD3-41B7-84A7-270DBF9CD2AE}"/>
    <cellStyle name="Normal 3 48" xfId="2073" xr:uid="{3AE056B8-1CB7-48AE-9707-19E086693127}"/>
    <cellStyle name="Normal 3 49" xfId="2074" xr:uid="{7DCC20A7-EF3B-4FD4-91F5-92EBBBB6EB67}"/>
    <cellStyle name="Normal 3 5" xfId="2075" xr:uid="{84072BAC-7702-4710-850E-8FC086223BFA}"/>
    <cellStyle name="Normal 3 5 2" xfId="2076" xr:uid="{0BBD2FCD-9D54-415E-86B5-EA380B41762E}"/>
    <cellStyle name="Normal 3 50" xfId="2077" xr:uid="{AAB85968-D0D4-4D8B-8622-D73460E73D8A}"/>
    <cellStyle name="Normal 3 51" xfId="2078" xr:uid="{398AD05D-91A4-4FAB-B13A-B9A76573953C}"/>
    <cellStyle name="Normal 3 52" xfId="2079" xr:uid="{333A5183-282B-4E91-BE75-AACEF2935D19}"/>
    <cellStyle name="Normal 3 53" xfId="2080" xr:uid="{AA370EBD-1AAC-4E17-A306-9D97E09238AB}"/>
    <cellStyle name="Normal 3 54" xfId="2081" xr:uid="{D9146CC0-5D4F-4911-BA30-45B6447A2BEA}"/>
    <cellStyle name="Normal 3 55" xfId="2082" xr:uid="{4136BD21-A361-497C-A701-15A4AB5D528B}"/>
    <cellStyle name="Normal 3 56" xfId="2083" xr:uid="{5BD1A64F-7A7C-41E4-A036-B4A6D510DE85}"/>
    <cellStyle name="Normal 3 57" xfId="2084" xr:uid="{E89081A9-EF4E-4E19-9BDA-B07D7EE7202D}"/>
    <cellStyle name="Normal 3 58" xfId="2085" xr:uid="{57DC64BE-28BC-43E5-B10F-FA78297F3B02}"/>
    <cellStyle name="Normal 3 59" xfId="2086" xr:uid="{F016293B-1DCA-4BF8-B724-1388CC98968A}"/>
    <cellStyle name="Normal 3 6" xfId="2087" xr:uid="{2E36C792-E3C2-40F5-8C41-831800A74BB9}"/>
    <cellStyle name="Normal 3 6 2" xfId="2088" xr:uid="{B44561C3-0139-40B4-8683-6A4EDB6F6339}"/>
    <cellStyle name="Normal 3 60" xfId="2089" xr:uid="{9AA6A77D-EF26-473C-B3B3-5D044FA66B47}"/>
    <cellStyle name="Normal 3 61" xfId="2090" xr:uid="{6A7FF00E-0C5E-468D-8259-D14A3CA2327E}"/>
    <cellStyle name="Normal 3 62" xfId="2091" xr:uid="{2F6D91F8-6C3F-4846-9AF9-337AE2ACA794}"/>
    <cellStyle name="Normal 3 63" xfId="2092" xr:uid="{A4565921-0820-42DC-A3E4-2E69B176D5CF}"/>
    <cellStyle name="Normal 3 64" xfId="2093" xr:uid="{3E2E168A-5A3E-4937-A134-9F3F16F7B749}"/>
    <cellStyle name="Normal 3 65" xfId="2094" xr:uid="{32988EF9-E1E3-4644-84D0-8D92E9831864}"/>
    <cellStyle name="Normal 3 66" xfId="2095" xr:uid="{F8DC61A3-60FC-494D-A067-446E4855A03D}"/>
    <cellStyle name="Normal 3 67" xfId="2096" xr:uid="{7994F71A-2C62-4BA0-B7E3-7BDD8A864296}"/>
    <cellStyle name="Normal 3 68" xfId="2097" xr:uid="{B3A6DFC3-B9EB-4594-B242-2FF57EF556F4}"/>
    <cellStyle name="Normal 3 69" xfId="2098" xr:uid="{F6610863-8794-40FA-A1F8-CA62D479D220}"/>
    <cellStyle name="Normal 3 7" xfId="2099" xr:uid="{88CDE49E-113E-4E23-99B5-49382BAF3883}"/>
    <cellStyle name="Normal 3 7 2" xfId="2100" xr:uid="{4A60F276-7B7B-4F91-BDE8-4B8B6546FBEE}"/>
    <cellStyle name="Normal 3 70" xfId="2101" xr:uid="{614305D9-AC9F-45BA-B8BB-738A9A39CB8F}"/>
    <cellStyle name="Normal 3 71" xfId="2102" xr:uid="{172A7E38-0768-40B7-8FE8-E199C9F8631A}"/>
    <cellStyle name="Normal 3 72" xfId="2103" xr:uid="{D0C88247-080C-4FE7-88D7-6B6959B6FAC3}"/>
    <cellStyle name="Normal 3 73" xfId="2104" xr:uid="{60D3D4C5-6B2E-4F17-9FAA-DAACF57AD65C}"/>
    <cellStyle name="Normal 3 74" xfId="2105" xr:uid="{3AC0803F-7BAB-4840-BE87-03168EAF0FF8}"/>
    <cellStyle name="Normal 3 75" xfId="2106" xr:uid="{B7917672-445E-4D86-B940-CA5C119BE78B}"/>
    <cellStyle name="Normal 3 76" xfId="2107" xr:uid="{B3C1C42F-07DD-40BD-BE73-546CC510013E}"/>
    <cellStyle name="Normal 3 77" xfId="2108" xr:uid="{6283D93D-DAAB-4EB8-BA4A-04627FA27E3E}"/>
    <cellStyle name="Normal 3 77 2" xfId="2293" xr:uid="{7D53FE13-9ADB-460A-9495-E2E75830449F}"/>
    <cellStyle name="Normal 3 78" xfId="2276" xr:uid="{76838A12-2829-4945-937E-69BC2B59ACA6}"/>
    <cellStyle name="Normal 3 8" xfId="2109" xr:uid="{D0E2D7D7-ECD9-4302-8B89-054B50991BAE}"/>
    <cellStyle name="Normal 3 8 2" xfId="2110" xr:uid="{2FE9F0FB-FCAB-44E9-8273-2ADAA0520B44}"/>
    <cellStyle name="Normal 3 9" xfId="2111" xr:uid="{3513D820-4F99-40DD-BCFD-3B9F2A9A3291}"/>
    <cellStyle name="Normal 3 9 2" xfId="2112" xr:uid="{9CB39C49-E8DF-474A-BC48-DE3118FFB54A}"/>
    <cellStyle name="Normal 3_4. ANEXOS TECNICOS" xfId="2113" xr:uid="{2FE1D7D9-D77A-4B12-9DD7-847ABF38D147}"/>
    <cellStyle name="Normal 30" xfId="2114" xr:uid="{E0EA9C72-57D9-4F2B-B84B-06901AA38619}"/>
    <cellStyle name="Normal 31" xfId="2115" xr:uid="{1207466F-680C-40B9-82E8-F25EB424CC24}"/>
    <cellStyle name="Normal 32" xfId="2116" xr:uid="{1965557A-E68B-40B3-B9CB-39EF1D74B471}"/>
    <cellStyle name="Normal 33" xfId="2117" xr:uid="{BA79E8C7-CEA5-45F7-A110-C5ECC44730CE}"/>
    <cellStyle name="Normal 34" xfId="2118" xr:uid="{1F1591C2-5F90-4CE3-8834-ABAFA0C99405}"/>
    <cellStyle name="Normal 35" xfId="2119" xr:uid="{CD2A695A-EF60-4074-AC03-20ED881218D4}"/>
    <cellStyle name="Normal 36" xfId="2120" xr:uid="{FEF52383-FBFD-4179-95BC-090B7E3AA73D}"/>
    <cellStyle name="Normal 37" xfId="2121" xr:uid="{74A11060-86C0-4DCA-85DE-90C982FBDB81}"/>
    <cellStyle name="Normal 38" xfId="2122" xr:uid="{6472B660-596A-4A0C-8A54-AE9CD9190CE5}"/>
    <cellStyle name="Normal 39" xfId="424" xr:uid="{CE8ECC4D-E59D-4375-ACC4-752D186365FC}"/>
    <cellStyle name="Normal 39 2" xfId="294" xr:uid="{B096F98A-40FE-41FD-ACCA-53D3B67C6DCA}"/>
    <cellStyle name="Normal 39 2 2" xfId="2294" xr:uid="{7F069807-E1E8-4F6B-AE82-1CC33A43E0F3}"/>
    <cellStyle name="Normal 39 2 3" xfId="2337"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5" xr:uid="{319FF815-AB3B-44BD-B8EB-088C03EA1BBB}"/>
    <cellStyle name="Normal 4 2 2 3" xfId="181" xr:uid="{68256D55-176F-4869-BC23-2B158ED65E58}"/>
    <cellStyle name="Normal 4 2 2 3 2" xfId="2296" xr:uid="{1F475F55-9C24-4A97-970C-B8E7C0991D86}"/>
    <cellStyle name="Normal 4 2 3" xfId="182" xr:uid="{682CE8D3-4872-4D19-85F5-4641094DA743}"/>
    <cellStyle name="Normal 4 2 4" xfId="2123" xr:uid="{11619DDB-52D4-40B5-A314-ED91D585A74B}"/>
    <cellStyle name="Normal 4 2 4 2" xfId="2297" xr:uid="{A8D0DD5F-12EE-4E20-B497-B817E5D19A17}"/>
    <cellStyle name="Normal 4 3" xfId="183" xr:uid="{C8792EC2-26E2-4AB3-BE84-7CA027D1D985}"/>
    <cellStyle name="Normal 4 3 2" xfId="2125" xr:uid="{F2DF998D-5BA9-4702-A8A6-B9156071C8B5}"/>
    <cellStyle name="Normal 4 3 3" xfId="2126" xr:uid="{1F93D24F-0F85-46DF-8087-6B55C0D4994F}"/>
    <cellStyle name="Normal 4 3 3 2" xfId="2298" xr:uid="{F5252603-F444-4435-9AA3-A4DCC3168A90}"/>
    <cellStyle name="Normal 4 3 4" xfId="2124" xr:uid="{79FEA039-67CC-48F9-84D8-3B3CA8608DD5}"/>
    <cellStyle name="Normal 4 4" xfId="184" xr:uid="{15F7E85F-C2E5-4CE8-9F3B-D28E5DAA58BD}"/>
    <cellStyle name="Normal 4 4 2" xfId="2299" xr:uid="{FE048EC5-B121-49DC-9190-B7900BFF056A}"/>
    <cellStyle name="Normal 4 5" xfId="185" xr:uid="{4B91005A-7D3A-45F7-9D97-7906A0B79D16}"/>
    <cellStyle name="Normal 4 5 2" xfId="2300" xr:uid="{01258C3E-B447-447E-B3ED-7691CF1ED71D}"/>
    <cellStyle name="Normal 4 6" xfId="300" xr:uid="{DB84E2ED-3751-4A0C-A307-62B60926C6E5}"/>
    <cellStyle name="Normal 4 6 2" xfId="2279" xr:uid="{20289B10-B15C-4EE4-9D77-BC63F4640B4D}"/>
    <cellStyle name="Normal 4 7" xfId="398" xr:uid="{F1F2ECB0-2952-42A9-86A2-0DBA943A6512}"/>
    <cellStyle name="Normal 40" xfId="425" xr:uid="{BE131AEB-0578-4FF9-9490-951DF7002B3E}"/>
    <cellStyle name="Normal 40 2" xfId="2127" xr:uid="{B827BDBA-6073-4AAF-96A0-815681462726}"/>
    <cellStyle name="Normal 40 2 2" xfId="2301" xr:uid="{13424D6A-4E4E-4194-B567-C79F84879178}"/>
    <cellStyle name="Normal 40 3" xfId="2283" xr:uid="{C1CB5387-2B39-4FA7-A29E-E89A3818DCFC}"/>
    <cellStyle name="Normal 41" xfId="2128" xr:uid="{82584FEE-C6E4-441C-8499-58A733C6F242}"/>
    <cellStyle name="Normal 42" xfId="2129" xr:uid="{7F40672E-5A5D-41B4-9112-E737F713603C}"/>
    <cellStyle name="Normal 43" xfId="2130" xr:uid="{5DAE0EED-4349-45E4-A7F8-F49724C9C208}"/>
    <cellStyle name="Normal 44" xfId="340" xr:uid="{BF861440-F29B-463E-BF25-A38D72947A9D}"/>
    <cellStyle name="Normal 44 10" xfId="2132" xr:uid="{C7B01534-DA29-47A9-AEC7-77E4ACAA164B}"/>
    <cellStyle name="Normal 44 10 2" xfId="2133" xr:uid="{3232D087-A4E5-425F-A631-C87D3BEF95F5}"/>
    <cellStyle name="Normal 44 11" xfId="2134" xr:uid="{7D633C07-8332-41ED-90A4-4469B4701D2A}"/>
    <cellStyle name="Normal 44 11 2" xfId="2135" xr:uid="{EE303224-B4A0-4C69-AF9E-D3865CBEC8F4}"/>
    <cellStyle name="Normal 44 12" xfId="2136" xr:uid="{FB482E25-4081-4A0E-B330-E453E3E9A8FF}"/>
    <cellStyle name="Normal 44 13" xfId="2137" xr:uid="{7EF981E6-E304-4A1D-93FA-1C66357F7EDD}"/>
    <cellStyle name="Normal 44 14" xfId="2138" xr:uid="{BF90A04D-EE23-4B9C-9094-09995414D863}"/>
    <cellStyle name="Normal 44 15" xfId="2139" xr:uid="{98EC89EC-50AE-44AB-B42E-384A24EBC824}"/>
    <cellStyle name="Normal 44 16" xfId="2140" xr:uid="{F9BD15FA-F52E-4390-BBC1-2760B2D075B8}"/>
    <cellStyle name="Normal 44 17" xfId="2141" xr:uid="{89339B06-D849-4497-A1AF-A63FE44CCD4B}"/>
    <cellStyle name="Normal 44 18" xfId="2142" xr:uid="{99B71552-885B-435F-BE3A-42E7EC186071}"/>
    <cellStyle name="Normal 44 19" xfId="2143" xr:uid="{EA4EE2B9-58D3-434E-A164-2D80C7C49CF6}"/>
    <cellStyle name="Normal 44 2" xfId="2144" xr:uid="{BAC8536F-A2A2-4AF9-95B5-3B95A9E9D9A4}"/>
    <cellStyle name="Normal 44 2 2" xfId="2145" xr:uid="{8BDC2829-0B1F-4CB0-A1E7-5E42DFEC55B2}"/>
    <cellStyle name="Normal 44 20" xfId="2146" xr:uid="{742D3C41-1CE7-4B8B-9BA9-3C6E7F561D15}"/>
    <cellStyle name="Normal 44 21" xfId="2147" xr:uid="{EEEFE01E-8880-451D-AA56-7D81B136417F}"/>
    <cellStyle name="Normal 44 22" xfId="2148" xr:uid="{530D565D-F378-4ED5-A6A0-BFFE4CA749C2}"/>
    <cellStyle name="Normal 44 23" xfId="2149" xr:uid="{9143E0EC-D8C5-44A1-AD3C-8E7389AF8ED5}"/>
    <cellStyle name="Normal 44 24" xfId="2150" xr:uid="{DB92FCD3-5CA5-4860-992C-F30483C8AFE5}"/>
    <cellStyle name="Normal 44 25" xfId="2151" xr:uid="{061DF27A-9862-4F91-BED2-1D4D3CC8D028}"/>
    <cellStyle name="Normal 44 26" xfId="2152" xr:uid="{1DF1AC3B-B366-4449-AFB4-6739D527EFBD}"/>
    <cellStyle name="Normal 44 27" xfId="2153" xr:uid="{C741FC26-4509-49DC-9178-A57F115330FC}"/>
    <cellStyle name="Normal 44 28" xfId="2154" xr:uid="{38FE5BAB-6D28-4FD5-9AAE-868FB142DB32}"/>
    <cellStyle name="Normal 44 29" xfId="2155" xr:uid="{076CB811-41A4-4917-991D-B69956A4E113}"/>
    <cellStyle name="Normal 44 3" xfId="2156" xr:uid="{8DFDCE0E-44A9-419D-87BD-D77A252DF336}"/>
    <cellStyle name="Normal 44 3 2" xfId="2157" xr:uid="{DCBE65FE-7DBD-45E4-B187-FB5E18CF904D}"/>
    <cellStyle name="Normal 44 30" xfId="2158" xr:uid="{A101FAB3-8B7D-4261-B021-BDDEC57473DC}"/>
    <cellStyle name="Normal 44 31" xfId="2159" xr:uid="{C6D7911C-59B9-450E-A989-021C59B4426F}"/>
    <cellStyle name="Normal 44 32" xfId="2160" xr:uid="{8EA4DB07-FFDA-4625-BD4F-3C9B7638676D}"/>
    <cellStyle name="Normal 44 33" xfId="2161" xr:uid="{0AB46566-CB0E-425F-AC3D-25368BF1C2EE}"/>
    <cellStyle name="Normal 44 34" xfId="2162" xr:uid="{6C15F8AE-FF75-4E46-9B53-01FA9F19A8B9}"/>
    <cellStyle name="Normal 44 35" xfId="2163" xr:uid="{5DF58461-90D6-49A5-900A-1D29A4695DB3}"/>
    <cellStyle name="Normal 44 36" xfId="2164" xr:uid="{426F5B2B-4419-4582-A5F2-831AFEC093B2}"/>
    <cellStyle name="Normal 44 37" xfId="2165" xr:uid="{2F9BC446-B256-485E-84F1-1CE6C15D92F1}"/>
    <cellStyle name="Normal 44 38" xfId="2166" xr:uid="{2A427BA6-89A0-40B7-9426-BD2386091527}"/>
    <cellStyle name="Normal 44 39" xfId="2167" xr:uid="{DB6E59DE-21DF-4445-8C55-01C89B0D0C05}"/>
    <cellStyle name="Normal 44 4" xfId="2168" xr:uid="{31DC2D87-1793-40FE-98BB-C21C459FE0F2}"/>
    <cellStyle name="Normal 44 4 2" xfId="2169" xr:uid="{D300329E-5CBD-48F3-BC41-FAD261AFE730}"/>
    <cellStyle name="Normal 44 40" xfId="2170" xr:uid="{16D856AE-C447-4B9D-917B-A81F3674E3DF}"/>
    <cellStyle name="Normal 44 41" xfId="2171" xr:uid="{4093B7A6-1FF8-4CF7-8D31-8B3ED42D4373}"/>
    <cellStyle name="Normal 44 42" xfId="2172" xr:uid="{32A25E42-330C-46B0-B800-6C49ECE48100}"/>
    <cellStyle name="Normal 44 43" xfId="2173" xr:uid="{39448AD0-0292-4B11-9E19-9927A6F13343}"/>
    <cellStyle name="Normal 44 44" xfId="2174" xr:uid="{E705761C-4978-42FE-8968-429CC6B481FC}"/>
    <cellStyle name="Normal 44 45" xfId="2175" xr:uid="{CDEB5609-E83F-4073-88C7-CBA77934042E}"/>
    <cellStyle name="Normal 44 46" xfId="2176" xr:uid="{322AC872-96E2-465C-A399-9B831BE87420}"/>
    <cellStyle name="Normal 44 47" xfId="2177" xr:uid="{3A841DAA-065E-4516-A95B-52C601DB9595}"/>
    <cellStyle name="Normal 44 48" xfId="2178" xr:uid="{A7DEE469-4735-47A0-AC1F-6712B625F86A}"/>
    <cellStyle name="Normal 44 49" xfId="2179" xr:uid="{A97FABCC-89BF-4F52-90A8-7A9EF13D2B0F}"/>
    <cellStyle name="Normal 44 5" xfId="2180" xr:uid="{DED5984A-CC45-4ED4-9CE1-4FB9911EC887}"/>
    <cellStyle name="Normal 44 5 2" xfId="2181" xr:uid="{69279903-0BE1-4175-91F1-84C499DD8A4C}"/>
    <cellStyle name="Normal 44 50" xfId="2182" xr:uid="{63C77AD5-4B81-47B8-86F3-AE84892E9878}"/>
    <cellStyle name="Normal 44 51" xfId="2183" xr:uid="{A4A5C2C7-AAD9-4101-B80E-CD1A5243F28E}"/>
    <cellStyle name="Normal 44 52" xfId="2184" xr:uid="{F0F878C3-318E-46B4-A463-CB975603EC94}"/>
    <cellStyle name="Normal 44 53" xfId="2185" xr:uid="{EAF43C5E-03BC-49E2-8336-3D725BC01111}"/>
    <cellStyle name="Normal 44 54" xfId="2186" xr:uid="{BFE05BCD-E20C-478C-A6B6-61790372DB9F}"/>
    <cellStyle name="Normal 44 55" xfId="2187" xr:uid="{E753F3C2-8970-4271-AD2F-9ED4A7A65DE3}"/>
    <cellStyle name="Normal 44 56" xfId="2188" xr:uid="{5E34CB33-2567-49E6-8E3C-66B05A099DD8}"/>
    <cellStyle name="Normal 44 57" xfId="2189" xr:uid="{EFE88A96-7E48-4C9F-A52E-DC7222E26ABA}"/>
    <cellStyle name="Normal 44 58" xfId="2190" xr:uid="{866ACC5D-7672-435B-93C7-F65E12B54609}"/>
    <cellStyle name="Normal 44 59" xfId="2191" xr:uid="{73DD033C-65BC-47B8-AFE6-6499370EC63F}"/>
    <cellStyle name="Normal 44 6" xfId="2192" xr:uid="{02FEDFFF-7DB9-4E43-B68B-8DE458AF2649}"/>
    <cellStyle name="Normal 44 6 2" xfId="2193" xr:uid="{B4602370-1357-4FE8-886B-F791D2A2D722}"/>
    <cellStyle name="Normal 44 60" xfId="2194" xr:uid="{3F3447B9-E568-46E6-B36F-A850F78DCA63}"/>
    <cellStyle name="Normal 44 61" xfId="2195" xr:uid="{87D1D1A3-57E7-4237-96C1-5E80F48D4884}"/>
    <cellStyle name="Normal 44 62" xfId="2196" xr:uid="{0733A803-ED82-4CEC-9AA3-05A9E71D8830}"/>
    <cellStyle name="Normal 44 63" xfId="2197" xr:uid="{89AFEC8E-3E52-4E7E-8172-BDD0137D5B90}"/>
    <cellStyle name="Normal 44 64" xfId="2198" xr:uid="{8D567845-F3A6-4A4E-BEFE-B1B0A9589AA5}"/>
    <cellStyle name="Normal 44 65" xfId="2199" xr:uid="{0185637B-2853-4AEA-AEF8-4FC1783B295C}"/>
    <cellStyle name="Normal 44 66" xfId="2200" xr:uid="{64FFBA33-D303-4B3F-95C3-0A0D1C24B62E}"/>
    <cellStyle name="Normal 44 67" xfId="2201" xr:uid="{279A0B37-30C8-4B5A-9512-AEDDB4679172}"/>
    <cellStyle name="Normal 44 68" xfId="2202" xr:uid="{6FA1CA3A-C234-48E9-99F2-4BC7686845E9}"/>
    <cellStyle name="Normal 44 69" xfId="2203" xr:uid="{EB6139CF-E18B-4634-B663-3041A67422C8}"/>
    <cellStyle name="Normal 44 7" xfId="2204" xr:uid="{7524573F-01A8-4145-9ADE-5CD37C7E769E}"/>
    <cellStyle name="Normal 44 7 2" xfId="2205" xr:uid="{6CF80E65-8FC5-4311-977B-882678BFDA1F}"/>
    <cellStyle name="Normal 44 70" xfId="2206" xr:uid="{E26B6E29-9C5C-4EF5-A40C-69FAE4E46795}"/>
    <cellStyle name="Normal 44 71" xfId="2207" xr:uid="{426EABD5-535C-4CF0-A0B8-C7C09D440D56}"/>
    <cellStyle name="Normal 44 72" xfId="2208" xr:uid="{D37A8BA0-E320-4BCC-8369-50815CDE5784}"/>
    <cellStyle name="Normal 44 73" xfId="2209" xr:uid="{048AD211-FB8F-43FB-9636-2A86111AA2B0}"/>
    <cellStyle name="Normal 44 74" xfId="2210" xr:uid="{820AA13A-4319-402E-9E89-237AECDB7A12}"/>
    <cellStyle name="Normal 44 75" xfId="2211" xr:uid="{E4F096AF-DEAC-40F0-A423-BC69505DD5F3}"/>
    <cellStyle name="Normal 44 76" xfId="2131" xr:uid="{2EB52F02-5B2B-4604-AA91-684E10674E63}"/>
    <cellStyle name="Normal 44 8" xfId="2212" xr:uid="{C504C142-DF02-49BD-AD8A-4571E5F59D3D}"/>
    <cellStyle name="Normal 44 8 2" xfId="2213" xr:uid="{03CE8F47-C2F8-41E6-972F-7ED3463BB70C}"/>
    <cellStyle name="Normal 44 9" xfId="2214" xr:uid="{4E2CFB85-0389-472A-87D5-1DAF0F60C2EC}"/>
    <cellStyle name="Normal 44 9 2" xfId="2215" xr:uid="{036C912E-973E-4E65-964E-0BFD82132913}"/>
    <cellStyle name="Normal 44_INFORME DE EVALUACION TECNICO PRELIMINAR AJUSTADO" xfId="2216" xr:uid="{4739EBDC-EC57-4D5C-A3E6-D1E8525360A8}"/>
    <cellStyle name="Normal 45" xfId="2217" xr:uid="{72F9B419-BCC1-48A3-AC0E-D4B4EB3451B0}"/>
    <cellStyle name="Normal 45 2" xfId="2302" xr:uid="{5AA6AB68-1A8F-420A-B266-B91FC9B8CA16}"/>
    <cellStyle name="Normal 46" xfId="2218" xr:uid="{46C3BB92-51FB-4294-A138-7C810DEA40F6}"/>
    <cellStyle name="Normal 46 2" xfId="2303" xr:uid="{C72B5AC8-4830-4998-9AB0-7E7794105350}"/>
    <cellStyle name="Normal 47" xfId="2219" xr:uid="{D33E8E05-EF2B-4218-9A49-04175EF78E00}"/>
    <cellStyle name="Normal 47 2" xfId="2304" xr:uid="{8F72B9D2-FAED-4602-895D-EF18B75B6B43}"/>
    <cellStyle name="Normal 48" xfId="2220" xr:uid="{AA90AA5C-C08F-4710-86E8-B6B54FF82EE1}"/>
    <cellStyle name="Normal 48 2" xfId="2305" xr:uid="{F0C1A2F0-0D6B-4237-BF3D-7639384C3FFF}"/>
    <cellStyle name="Normal 49" xfId="2221" xr:uid="{D0A21732-2ACA-43AE-A7C5-B34FCA33E4EF}"/>
    <cellStyle name="Normal 49 2" xfId="2306" xr:uid="{76480E9A-55E8-4E80-921B-397438DF5C5C}"/>
    <cellStyle name="Normal 5" xfId="25" xr:uid="{98104D99-9225-4E1F-B8DE-138460B8259E}"/>
    <cellStyle name="Normal 5 2" xfId="186" xr:uid="{C41EEFE0-77A0-455E-815F-6849650B25C1}"/>
    <cellStyle name="Normal 5 2 2" xfId="2223" xr:uid="{6A7137F3-31B6-4BE1-B0AA-23D9AF097EA4}"/>
    <cellStyle name="Normal 5 3" xfId="187" xr:uid="{A518828A-F550-4E30-9EA4-106498798D18}"/>
    <cellStyle name="Normal 5 3 2" xfId="2225" xr:uid="{FD9D5D00-146A-4CF1-A086-62EF79056EF0}"/>
    <cellStyle name="Normal 5 3 3" xfId="2224" xr:uid="{00C118F5-1FC9-4BB9-849D-BD0A05173945}"/>
    <cellStyle name="Normal 5 4" xfId="2226" xr:uid="{C35FBDB3-1EAB-49A3-9FF8-1896AD808324}"/>
    <cellStyle name="Normal 5 5" xfId="2227" xr:uid="{827B6FF0-735C-4F06-84ED-883A9E866334}"/>
    <cellStyle name="Normal 5 6" xfId="2228" xr:uid="{5F2696AF-9C2B-45DE-89BB-982F903C2ECD}"/>
    <cellStyle name="Normal 5 6 2" xfId="2307" xr:uid="{22F04995-73A8-4755-AB5A-4D51292D1862}"/>
    <cellStyle name="Normal 5 6 3" xfId="2336" xr:uid="{6D73908F-D572-4058-BEA0-C2E8FD6D31E0}"/>
    <cellStyle name="Normal 5 7" xfId="2280" xr:uid="{151F1E8C-844B-450E-9C28-ED3CB3549046}"/>
    <cellStyle name="Normal 5 8" xfId="2222" xr:uid="{FB9C27DB-643D-4938-B2BA-0840892C7D5B}"/>
    <cellStyle name="Normal 50" xfId="26" xr:uid="{EAD35330-143B-4693-A0EB-A50B0F8DB263}"/>
    <cellStyle name="Normal 50 2" xfId="2229" xr:uid="{E17FFBBA-7032-411B-AEC9-B98017A23CD8}"/>
    <cellStyle name="Normal 50 2 2" xfId="2270" xr:uid="{98CE9D14-5247-4675-8BFF-AF9229FF98E2}"/>
    <cellStyle name="Normal 50 2 2 2" xfId="2312" xr:uid="{FF921FD9-0E6B-4D8E-9D80-18341B2BE6D2}"/>
    <cellStyle name="Normal 50 2 3" xfId="2271" xr:uid="{39CF56FA-DDBA-4156-A2A4-4CC0BA3D8607}"/>
    <cellStyle name="Normal 50 2 3 2" xfId="2313" xr:uid="{27AD8231-5718-482A-884F-0DF0B305E690}"/>
    <cellStyle name="Normal 50 3" xfId="2308" xr:uid="{65622235-FB7E-40B5-A2C1-C0B09F025BAB}"/>
    <cellStyle name="Normal 51" xfId="2230" xr:uid="{8673F715-E099-4012-BC45-A87567C685D6}"/>
    <cellStyle name="Normal 51 2" xfId="2231" xr:uid="{891B128E-CA2B-4FBF-BDD7-BC2985D33535}"/>
    <cellStyle name="Normal 52" xfId="426" xr:uid="{6DAA6FE7-E4BB-45DC-82FE-342852B433CE}"/>
    <cellStyle name="Normal 52 2" xfId="2284" xr:uid="{D21405FC-F292-44D8-A1AF-54079203AC2E}"/>
    <cellStyle name="Normal 53" xfId="2314" xr:uid="{1AD354A0-8282-4503-A1B3-24F56A869BEC}"/>
    <cellStyle name="Normal 54" xfId="2232" xr:uid="{7CADDE9B-4BB9-42AD-90D7-B850FF61AC34}"/>
    <cellStyle name="Normal 55" xfId="2325" xr:uid="{74CAA821-05F7-481C-AB5D-6A6C20BE86B6}"/>
    <cellStyle name="Normal 56" xfId="2327" xr:uid="{7C5CE799-78D9-42F9-A36E-AEB9985FCA0A}"/>
    <cellStyle name="Normal 57" xfId="2328" xr:uid="{58484498-EC39-4E99-8BD9-F1B04FE4E403}"/>
    <cellStyle name="Normal 58" xfId="2233" xr:uid="{31AF970A-2CE6-40BA-9F8B-88CE9A3DD599}"/>
    <cellStyle name="Normal 59" xfId="2334"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5" xr:uid="{7B8AEBDC-BF8B-481E-B8D7-EDB998EC32C6}"/>
    <cellStyle name="Normal 6 4" xfId="396" xr:uid="{673D7615-5AE4-4312-BCA1-0D39E1121BD3}"/>
    <cellStyle name="Normal 6 4 2" xfId="2236" xr:uid="{11431824-B9A8-44C6-B129-15CE743086DA}"/>
    <cellStyle name="Normal 6 5" xfId="2309" xr:uid="{4C87AFB6-92B5-46F7-AA57-8ECB6ACEA5D1}"/>
    <cellStyle name="Normal 6 6" xfId="2234" xr:uid="{AD745880-4FA2-4BB3-BC9E-98ADEFA65F66}"/>
    <cellStyle name="Normal 60" xfId="2339" xr:uid="{9CAAEA1C-B4C5-48FF-8896-56AA6DE50D61}"/>
    <cellStyle name="Normal 61" xfId="2237" xr:uid="{3E5A6985-1B43-41FA-9C66-9C1EA2B462AD}"/>
    <cellStyle name="Normal 62" xfId="2238" xr:uid="{B3716AC4-36B6-46F8-A082-5416DF2F3AC4}"/>
    <cellStyle name="Normal 63" xfId="2343" xr:uid="{ED601DC9-DF7F-45C4-956F-B54775FD95F6}"/>
    <cellStyle name="Normal 64" xfId="419" xr:uid="{8C820449-0311-463D-A396-FC1E34D4C7E0}"/>
    <cellStyle name="Normal 65" xfId="417" xr:uid="{A92ED51C-B2A7-4473-BDF9-6C5945B62286}"/>
    <cellStyle name="Normal 7" xfId="22" xr:uid="{E2AA988F-7011-4C4D-8209-3A32F2E139BD}"/>
    <cellStyle name="Normal 7 2" xfId="190" xr:uid="{447DA10A-957F-48DA-8968-0D37935C2159}"/>
    <cellStyle name="Normal 7 2 2" xfId="2241" xr:uid="{0E92B2B0-99AB-4A5E-BCDB-955435286E2C}"/>
    <cellStyle name="Normal 7 2 3" xfId="2240" xr:uid="{F91DE206-8910-466F-966A-866E8288A2F1}"/>
    <cellStyle name="Normal 7 3" xfId="191" xr:uid="{43323E90-666D-4A22-82BC-16FDF5434B8D}"/>
    <cellStyle name="Normal 7 4" xfId="2242" xr:uid="{2F407AC2-27C2-4C38-B0F4-3C61131BD0C7}"/>
    <cellStyle name="Normal 7 5" xfId="2243" xr:uid="{18069262-C094-46E5-A63B-CF98F67CD96E}"/>
    <cellStyle name="Normal 7 6" xfId="2239" xr:uid="{6AED92E8-F339-4CC3-8CB1-FFA720CE1DE1}"/>
    <cellStyle name="Normal 8" xfId="381" xr:uid="{2BFAFD95-E910-4134-B2FD-53C55EFF84F5}"/>
    <cellStyle name="Normal 8 2" xfId="2245" xr:uid="{A1F04699-7946-4A8A-A34F-7E0CEEC132D0}"/>
    <cellStyle name="Normal 8 2 2" xfId="2246" xr:uid="{56676ADF-93DA-4834-A900-657763D8EB8B}"/>
    <cellStyle name="Normal 8 3" xfId="405" xr:uid="{2B729983-C3E4-4582-BA81-398A771D6153}"/>
    <cellStyle name="Normal 8 3 2" xfId="2247" xr:uid="{DB63C68E-59FC-470F-9A66-55D701C4DBDC}"/>
    <cellStyle name="Normal 8 4" xfId="2248" xr:uid="{35DEB354-124C-4046-A83A-E428DB720802}"/>
    <cellStyle name="Normal 8 4 2" xfId="2310" xr:uid="{B5821FB8-CF85-4866-9D22-2D1928A3F552}"/>
    <cellStyle name="Normal 8 5" xfId="2249" xr:uid="{F8CFBA06-849E-45A3-A99A-258193FD5D45}"/>
    <cellStyle name="Normal 8 6" xfId="2244" xr:uid="{6C8C4ED8-E848-4966-8DFE-3BFADB9FC518}"/>
    <cellStyle name="Normal 9" xfId="192" xr:uid="{11D1263F-8347-4C4A-937A-C917F27EFFEB}"/>
    <cellStyle name="Normal 9 2" xfId="2250" xr:uid="{85CE4669-027F-4958-82A6-F3E250A1089C}"/>
    <cellStyle name="Normal 9 3" xfId="2311" xr:uid="{10201BF4-44D1-407D-BF4F-861C3D71FA73}"/>
    <cellStyle name="Notas 2" xfId="193" xr:uid="{76A05FDB-FE3E-4D02-933C-113E2E1BA35F}"/>
    <cellStyle name="Notas 2 2" xfId="194" xr:uid="{5170B8E6-B9CD-4594-98EA-84597E867AAB}"/>
    <cellStyle name="Notas 2 2 2" xfId="2252" xr:uid="{10835AD7-C885-44C2-9495-4021BE9D0D82}"/>
    <cellStyle name="Notas 2 2 3" xfId="2361" xr:uid="{0A393B64-3D91-444E-8338-CCE8F0B6E1AE}"/>
    <cellStyle name="Notas 2 2 4" xfId="497" xr:uid="{2B036AF0-E6C3-438D-8B63-C52F53A43AD2}"/>
    <cellStyle name="Notas 2 3" xfId="2251" xr:uid="{209F957D-E716-4856-AAD0-DD3A3CF847B6}"/>
    <cellStyle name="Notas 2 4" xfId="2360" xr:uid="{22A8CA00-365A-47B4-865D-F2EB4CCCFDB0}"/>
    <cellStyle name="Notas 2 5" xfId="496" xr:uid="{5909B44F-30A7-4F75-8850-26ED1B465024}"/>
    <cellStyle name="Notas 3" xfId="195" xr:uid="{F609373D-9C56-4366-B6A7-7E2E677C62E5}"/>
    <cellStyle name="Notas 3 2" xfId="2253" xr:uid="{2791B821-7C0E-43F1-9820-552BA092F2AB}"/>
    <cellStyle name="Notas 3 3" xfId="2362" xr:uid="{70CBF18F-1E40-4E7C-BB6E-AD31FB718D0F}"/>
    <cellStyle name="Notas 3 4" xfId="498" xr:uid="{ED89B177-7689-48F1-9B82-D14313EF1B56}"/>
    <cellStyle name="Notas 4" xfId="196" xr:uid="{4BB9FE78-FE84-4348-B9CF-C7AE29C20564}"/>
    <cellStyle name="Notas 4 2" xfId="2254" xr:uid="{28399A76-373B-4F5C-B355-A70B28199B16}"/>
    <cellStyle name="Notas 4 3" xfId="2363" xr:uid="{2E089CB7-FF13-404F-8808-85B85777DEF3}"/>
    <cellStyle name="Notas 4 4" xfId="499" xr:uid="{3BAD4271-E432-4A59-B94A-16D29D2E95B4}"/>
    <cellStyle name="Output" xfId="2255" xr:uid="{1406F52F-1A59-498D-B2B3-231310AA3927}"/>
    <cellStyle name="Output 2" xfId="2316" xr:uid="{796BE506-2220-46B6-9B58-361328C51435}"/>
    <cellStyle name="Output 2 2" xfId="2375" xr:uid="{ADB5FBB9-DFD8-49BC-B628-C552DC04A20E}"/>
    <cellStyle name="Output 2 3" xfId="2384" xr:uid="{E38ABA17-FF70-4125-9A58-613EAEB05BF0}"/>
    <cellStyle name="Output 3" xfId="2364" xr:uid="{F06B5AEC-644C-4D5D-83CE-2CB721277162}"/>
    <cellStyle name="Output 4" xfId="500"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7" xr:uid="{0349E204-2304-4ACA-8F00-F183C70BF55E}"/>
    <cellStyle name="Porcentaje 2 3" xfId="2256" xr:uid="{46D3CD97-CE5B-435C-8EEC-7E5B31A0675E}"/>
    <cellStyle name="Porcentaje 3" xfId="233" xr:uid="{E294EBDA-66E3-459E-B107-7E49A98EA895}"/>
    <cellStyle name="Porcentaje 3 2" xfId="404" xr:uid="{383AB612-8D4B-42B5-84EB-0BCD8A4F5C8E}"/>
    <cellStyle name="Porcentaje 4" xfId="2330" xr:uid="{45B42DB1-189A-4E8F-A4CF-C0FB701D0A46}"/>
    <cellStyle name="Porcentaje 5" xfId="2335" xr:uid="{D9C480EF-541A-4243-842A-B1B8BF26A750}"/>
    <cellStyle name="Porcentual 2" xfId="2258"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8" xr:uid="{8158DCE4-4262-47BF-B0D6-57C815174662}"/>
    <cellStyle name="Salida 2 2 2 2" xfId="2377" xr:uid="{F314F970-7E01-4933-ABBE-960D7417757D}"/>
    <cellStyle name="Salida 2 2 2 3" xfId="2386" xr:uid="{441E261F-1E74-4C73-BEDF-138F73BB52D7}"/>
    <cellStyle name="Salida 2 2 3" xfId="2260" xr:uid="{C30C97D1-B19E-42F9-8288-E7756015CDAD}"/>
    <cellStyle name="Salida 2 2 4" xfId="2366" xr:uid="{F018D7FB-2E54-4938-9225-6A09CC0AAE02}"/>
    <cellStyle name="Salida 2 2 5" xfId="502" xr:uid="{EB550F86-EE1C-42D7-BCAC-45358344629C}"/>
    <cellStyle name="Salida 2 3" xfId="2317" xr:uid="{42B1D271-F533-408D-8D38-136C0C3A0E5B}"/>
    <cellStyle name="Salida 2 3 2" xfId="2376" xr:uid="{A4F418DD-CE46-42A5-B4B4-2301B84AEE77}"/>
    <cellStyle name="Salida 2 3 3" xfId="2385" xr:uid="{A725B0F8-6D9A-4FEA-81F3-33BADF4714F2}"/>
    <cellStyle name="Salida 2 4" xfId="2259" xr:uid="{F95E3264-AAC8-4FB2-9101-8F44EB673333}"/>
    <cellStyle name="Salida 2 5" xfId="2365" xr:uid="{A6B8E58C-2507-4689-B50F-D6404AB0E2CD}"/>
    <cellStyle name="Salida 2 6" xfId="501" xr:uid="{482C1F53-F2A5-498F-8A1C-143A4D850B27}"/>
    <cellStyle name="Salida 3" xfId="201" xr:uid="{B0BADA87-361C-421F-86FD-C131A8729ED9}"/>
    <cellStyle name="Salida 3 2" xfId="2319" xr:uid="{B4060A9C-6EF9-4BCE-97D9-E397A167B2D0}"/>
    <cellStyle name="Salida 3 2 2" xfId="2378" xr:uid="{18465904-AFD5-4BCB-BC03-A50538153E7F}"/>
    <cellStyle name="Salida 3 2 3" xfId="2387" xr:uid="{59D05402-7774-4F79-B207-9AC7C0915F51}"/>
    <cellStyle name="Salida 3 3" xfId="2261" xr:uid="{F10D7D5E-60AD-4C9C-AFD6-3ED419297C68}"/>
    <cellStyle name="Salida 3 4" xfId="2367" xr:uid="{B8D6E30D-446D-462E-919E-77F26EEB0270}"/>
    <cellStyle name="Salida 3 5" xfId="503" xr:uid="{BA2C7C2A-0748-44D5-8B96-6AC642CA310F}"/>
    <cellStyle name="Salida 4" xfId="202" xr:uid="{49D47A83-F5BC-4542-A5EE-92CBED78CDB7}"/>
    <cellStyle name="Salida 4 2" xfId="2320" xr:uid="{F160D872-B71C-4370-96F7-2ED154E08802}"/>
    <cellStyle name="Salida 4 2 2" xfId="2379" xr:uid="{31DCE41F-CCCD-46C2-AE43-9722F5D8892D}"/>
    <cellStyle name="Salida 4 2 3" xfId="2388" xr:uid="{B2327027-F1E6-4948-A066-216969290317}"/>
    <cellStyle name="Salida 4 3" xfId="2262" xr:uid="{58C329BD-E021-436D-BACD-323DCA572CFA}"/>
    <cellStyle name="Salida 4 4" xfId="2368" xr:uid="{B7C95ED0-C457-464D-ACC2-C53ED4D0D8C1}"/>
    <cellStyle name="Salida 4 5" xfId="504" xr:uid="{591086D7-7F89-4FFC-AE6E-6C3EFE384ACE}"/>
    <cellStyle name="TableStyleLight1" xfId="296" xr:uid="{8F7AFE0D-C91D-4441-91B6-F477CB1736A2}"/>
    <cellStyle name="TableStyleLight1 2" xfId="2263"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4"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2" xr:uid="{A9472F29-E5CE-4A79-92A4-A817F3554617}"/>
    <cellStyle name="Total 2 2 2 2" xfId="2381" xr:uid="{E4BA8041-66B2-421A-B63A-0CA0390709EA}"/>
    <cellStyle name="Total 2 2 2 3" xfId="2390" xr:uid="{CB0CE0B4-1175-41E2-8DF9-580C9FDF92A3}"/>
    <cellStyle name="Total 2 2 3" xfId="2266" xr:uid="{AC0DA768-EA44-4680-A8C0-B1CC30FA3C94}"/>
    <cellStyle name="Total 2 2 4" xfId="2370" xr:uid="{EE3EEF03-68F0-4B92-8673-A859536A1859}"/>
    <cellStyle name="Total 2 2 5" xfId="1558" xr:uid="{7C8CF4C9-B2AC-4A8A-8FE7-F19EBEC10672}"/>
    <cellStyle name="Total 2 3" xfId="2321" xr:uid="{34DD1A26-8FB9-45A2-9A20-7F3F11652F2C}"/>
    <cellStyle name="Total 2 3 2" xfId="2380" xr:uid="{E88177A8-B620-4329-A8CC-E94DE975901B}"/>
    <cellStyle name="Total 2 3 3" xfId="2389" xr:uid="{7450B5BE-EF02-4F57-81B6-3942377B59D3}"/>
    <cellStyle name="Total 2 4" xfId="2265" xr:uid="{CB4FCDC0-9146-490E-85BA-83841E42B076}"/>
    <cellStyle name="Total 2 5" xfId="2369" xr:uid="{59851577-33D2-4BCB-BBC6-6D93C4981ADA}"/>
    <cellStyle name="Total 2 6" xfId="1025" xr:uid="{30A9ACF5-2D89-4648-B1AA-9A1AC976C46F}"/>
    <cellStyle name="Total 3" xfId="229" xr:uid="{756A444B-1F4C-40BB-BCFF-E4DF7C891933}"/>
    <cellStyle name="Total 3 2" xfId="2323" xr:uid="{0E09302B-1EE5-4509-BFCB-60C732A35923}"/>
    <cellStyle name="Total 3 2 2" xfId="2382" xr:uid="{667474F8-54BD-4D3A-AC52-658B7AF59D6C}"/>
    <cellStyle name="Total 3 2 3" xfId="2391" xr:uid="{5919B462-A328-4E5C-B87C-CAA5F575F596}"/>
    <cellStyle name="Total 3 3" xfId="2267" xr:uid="{23AEB666-BE57-437B-8F00-44CC33702D9D}"/>
    <cellStyle name="Total 3 4" xfId="2371" xr:uid="{14124274-6F69-41E2-A570-989B02E2FD07}"/>
    <cellStyle name="Total 3 5" xfId="1853" xr:uid="{B8E9D70D-A969-4705-90A9-A9AB21E3A445}"/>
    <cellStyle name="Total 4" xfId="230" xr:uid="{75EEBB4A-85E7-49F8-9835-995FBB6FF365}"/>
    <cellStyle name="Total 4 2" xfId="2324" xr:uid="{02DB3733-FC4B-424D-B44A-C50844E76477}"/>
    <cellStyle name="Total 4 2 2" xfId="2383" xr:uid="{1F4903A3-FC0C-4AAA-AAED-E7E8F0799603}"/>
    <cellStyle name="Total 4 2 3" xfId="2392" xr:uid="{7950B0A9-78CE-4650-8802-4C3A64E46269}"/>
    <cellStyle name="Total 4 3" xfId="2268" xr:uid="{AE156905-8FA7-45BD-9A85-6C49418516B2}"/>
    <cellStyle name="Total 4 4" xfId="2372" xr:uid="{FA367833-EEBD-44A1-B6EB-6B7954A1D024}"/>
    <cellStyle name="Total 4 5" xfId="1858"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71438</xdr:rowOff>
    </xdr:from>
    <xdr:to>
      <xdr:col>1</xdr:col>
      <xdr:colOff>304800</xdr:colOff>
      <xdr:row>14</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367394</xdr:colOff>
      <xdr:row>8</xdr:row>
      <xdr:rowOff>285751</xdr:rowOff>
    </xdr:from>
    <xdr:ext cx="1754911" cy="506731"/>
    <xdr:pic>
      <xdr:nvPicPr>
        <xdr:cNvPr id="2" name="Imagen 1">
          <a:extLst>
            <a:ext uri="{FF2B5EF4-FFF2-40B4-BE49-F238E27FC236}">
              <a16:creationId xmlns:a16="http://schemas.microsoft.com/office/drawing/2014/main" id="{A42DD3C3-104E-479F-924E-FB195E6174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1" y="2775858"/>
          <a:ext cx="1754911" cy="5067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353786</xdr:colOff>
      <xdr:row>8</xdr:row>
      <xdr:rowOff>775606</xdr:rowOff>
    </xdr:from>
    <xdr:ext cx="1700894" cy="911679"/>
    <xdr:pic>
      <xdr:nvPicPr>
        <xdr:cNvPr id="6" name="Imagen 5" descr="https://fasecolda.com/cms/wp-content/uploads/2019/08/log-previsora.jpg">
          <a:extLst>
            <a:ext uri="{FF2B5EF4-FFF2-40B4-BE49-F238E27FC236}">
              <a16:creationId xmlns:a16="http://schemas.microsoft.com/office/drawing/2014/main" id="{8FE0AE44-7156-48B1-9AAE-4DAAF68F91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3" y="3265713"/>
          <a:ext cx="1700894" cy="9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2476500</xdr:colOff>
      <xdr:row>8</xdr:row>
      <xdr:rowOff>326571</xdr:rowOff>
    </xdr:from>
    <xdr:to>
      <xdr:col>3</xdr:col>
      <xdr:colOff>3660322</xdr:colOff>
      <xdr:row>8</xdr:row>
      <xdr:rowOff>721178</xdr:rowOff>
    </xdr:to>
    <xdr:pic>
      <xdr:nvPicPr>
        <xdr:cNvPr id="8" name="Imagen 7">
          <a:extLst>
            <a:ext uri="{FF2B5EF4-FFF2-40B4-BE49-F238E27FC236}">
              <a16:creationId xmlns:a16="http://schemas.microsoft.com/office/drawing/2014/main" id="{591FC775-B222-FF3A-B26E-8E599C88DBCB}"/>
            </a:ext>
          </a:extLst>
        </xdr:cNvPr>
        <xdr:cNvPicPr>
          <a:picLocks noChangeAspect="1"/>
        </xdr:cNvPicPr>
      </xdr:nvPicPr>
      <xdr:blipFill>
        <a:blip xmlns:r="http://schemas.openxmlformats.org/officeDocument/2006/relationships" r:embed="rId4"/>
        <a:stretch>
          <a:fillRect/>
        </a:stretch>
      </xdr:blipFill>
      <xdr:spPr>
        <a:xfrm>
          <a:off x="12491357" y="2816678"/>
          <a:ext cx="1183822" cy="394607"/>
        </a:xfrm>
        <a:prstGeom prst="rect">
          <a:avLst/>
        </a:prstGeom>
      </xdr:spPr>
    </xdr:pic>
    <xdr:clientData/>
  </xdr:twoCellAnchor>
  <xdr:twoCellAnchor editAs="oneCell">
    <xdr:from>
      <xdr:col>3</xdr:col>
      <xdr:colOff>1687286</xdr:colOff>
      <xdr:row>8</xdr:row>
      <xdr:rowOff>1496785</xdr:rowOff>
    </xdr:from>
    <xdr:to>
      <xdr:col>3</xdr:col>
      <xdr:colOff>2782814</xdr:colOff>
      <xdr:row>8</xdr:row>
      <xdr:rowOff>2096944</xdr:rowOff>
    </xdr:to>
    <xdr:pic>
      <xdr:nvPicPr>
        <xdr:cNvPr id="9" name="Imagen 8">
          <a:extLst>
            <a:ext uri="{FF2B5EF4-FFF2-40B4-BE49-F238E27FC236}">
              <a16:creationId xmlns:a16="http://schemas.microsoft.com/office/drawing/2014/main" id="{C6AB4387-DB2E-FB61-A919-ED7FAC5C472A}"/>
            </a:ext>
          </a:extLst>
        </xdr:cNvPr>
        <xdr:cNvPicPr>
          <a:picLocks noChangeAspect="1"/>
        </xdr:cNvPicPr>
      </xdr:nvPicPr>
      <xdr:blipFill>
        <a:blip xmlns:r="http://schemas.openxmlformats.org/officeDocument/2006/relationships" r:embed="rId5"/>
        <a:stretch>
          <a:fillRect/>
        </a:stretch>
      </xdr:blipFill>
      <xdr:spPr>
        <a:xfrm>
          <a:off x="11702143" y="3986892"/>
          <a:ext cx="1095528" cy="600159"/>
        </a:xfrm>
        <a:prstGeom prst="rect">
          <a:avLst/>
        </a:prstGeom>
      </xdr:spPr>
    </xdr:pic>
    <xdr:clientData/>
  </xdr:twoCellAnchor>
  <xdr:twoCellAnchor editAs="oneCell">
    <xdr:from>
      <xdr:col>3</xdr:col>
      <xdr:colOff>2354036</xdr:colOff>
      <xdr:row>8</xdr:row>
      <xdr:rowOff>1034145</xdr:rowOff>
    </xdr:from>
    <xdr:to>
      <xdr:col>3</xdr:col>
      <xdr:colOff>3850821</xdr:colOff>
      <xdr:row>8</xdr:row>
      <xdr:rowOff>1511301</xdr:rowOff>
    </xdr:to>
    <xdr:pic>
      <xdr:nvPicPr>
        <xdr:cNvPr id="10" name="Imagen 9">
          <a:extLst>
            <a:ext uri="{FF2B5EF4-FFF2-40B4-BE49-F238E27FC236}">
              <a16:creationId xmlns:a16="http://schemas.microsoft.com/office/drawing/2014/main" id="{62FB557E-DB7C-4ABC-22D3-D1A0534D727C}"/>
            </a:ext>
          </a:extLst>
        </xdr:cNvPr>
        <xdr:cNvPicPr>
          <a:picLocks noChangeAspect="1"/>
        </xdr:cNvPicPr>
      </xdr:nvPicPr>
      <xdr:blipFill rotWithShape="1">
        <a:blip xmlns:r="http://schemas.openxmlformats.org/officeDocument/2006/relationships" r:embed="rId6"/>
        <a:srcRect t="9397"/>
        <a:stretch/>
      </xdr:blipFill>
      <xdr:spPr>
        <a:xfrm>
          <a:off x="12368893" y="3524252"/>
          <a:ext cx="1496785" cy="4771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304800</xdr:colOff>
      <xdr:row>2</xdr:row>
      <xdr:rowOff>114300</xdr:rowOff>
    </xdr:to>
    <xdr:sp macro="" textlink="">
      <xdr:nvSpPr>
        <xdr:cNvPr id="2" name="AutoShape 1" descr="IDU Homepage | Portal Web IDU">
          <a:extLst>
            <a:ext uri="{FF2B5EF4-FFF2-40B4-BE49-F238E27FC236}">
              <a16:creationId xmlns:a16="http://schemas.microsoft.com/office/drawing/2014/main" id="{E6C9344E-7A10-4F49-B852-29A67B5F513A}"/>
            </a:ext>
          </a:extLst>
        </xdr:cNvPr>
        <xdr:cNvSpPr>
          <a:spLocks noChangeAspect="1" noChangeArrowheads="1"/>
        </xdr:cNvSpPr>
      </xdr:nvSpPr>
      <xdr:spPr bwMode="auto">
        <a:xfrm>
          <a:off x="11439525" y="152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1973036</xdr:colOff>
      <xdr:row>1</xdr:row>
      <xdr:rowOff>176892</xdr:rowOff>
    </xdr:from>
    <xdr:to>
      <xdr:col>1</xdr:col>
      <xdr:colOff>3086826</xdr:colOff>
      <xdr:row>5</xdr:row>
      <xdr:rowOff>167367</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03072" y="380999"/>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358588</xdr:colOff>
      <xdr:row>1</xdr:row>
      <xdr:rowOff>125505</xdr:rowOff>
    </xdr:from>
    <xdr:to>
      <xdr:col>2</xdr:col>
      <xdr:colOff>468032</xdr:colOff>
      <xdr:row>4</xdr:row>
      <xdr:rowOff>333312</xdr:rowOff>
    </xdr:to>
    <xdr:pic>
      <xdr:nvPicPr>
        <xdr:cNvPr id="2" name="Imagen 1" descr="Empresa de Licores de Cundinamarca | | Colombian B2B Marketplace">
          <a:extLst>
            <a:ext uri="{FF2B5EF4-FFF2-40B4-BE49-F238E27FC236}">
              <a16:creationId xmlns:a16="http://schemas.microsoft.com/office/drawing/2014/main" id="{34D5A5C9-FFD5-4B69-A002-6951A8A440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6288" y="325530"/>
          <a:ext cx="1271494" cy="12269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445852</xdr:colOff>
      <xdr:row>1</xdr:row>
      <xdr:rowOff>129702</xdr:rowOff>
    </xdr:from>
    <xdr:to>
      <xdr:col>2</xdr:col>
      <xdr:colOff>305011</xdr:colOff>
      <xdr:row>5</xdr:row>
      <xdr:rowOff>103271</xdr:rowOff>
    </xdr:to>
    <xdr:pic>
      <xdr:nvPicPr>
        <xdr:cNvPr id="2" name="Imagen 1" descr="Empresa de Licores de Cundinamarca | | Colombian B2B Marketplace">
          <a:extLst>
            <a:ext uri="{FF2B5EF4-FFF2-40B4-BE49-F238E27FC236}">
              <a16:creationId xmlns:a16="http://schemas.microsoft.com/office/drawing/2014/main" id="{C09A1CF2-CF8D-49F4-8F01-F85539304A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7852" y="329727"/>
          <a:ext cx="1259334" cy="121181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432954</xdr:colOff>
      <xdr:row>1</xdr:row>
      <xdr:rowOff>8659</xdr:rowOff>
    </xdr:from>
    <xdr:to>
      <xdr:col>2</xdr:col>
      <xdr:colOff>600363</xdr:colOff>
      <xdr:row>4</xdr:row>
      <xdr:rowOff>311919</xdr:rowOff>
    </xdr:to>
    <xdr:pic>
      <xdr:nvPicPr>
        <xdr:cNvPr id="2" name="Imagen 1" descr="Empresa de Licores de Cundinamarca | | Colombian B2B Marketplace">
          <a:extLst>
            <a:ext uri="{FF2B5EF4-FFF2-40B4-BE49-F238E27FC236}">
              <a16:creationId xmlns:a16="http://schemas.microsoft.com/office/drawing/2014/main" id="{56876BE7-6EB3-42C7-9CE6-CDE62024E7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6829" y="218209"/>
          <a:ext cx="1272309" cy="12271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367228</xdr:colOff>
      <xdr:row>1</xdr:row>
      <xdr:rowOff>82627</xdr:rowOff>
    </xdr:from>
    <xdr:to>
      <xdr:col>2</xdr:col>
      <xdr:colOff>567484</xdr:colOff>
      <xdr:row>4</xdr:row>
      <xdr:rowOff>298160</xdr:rowOff>
    </xdr:to>
    <xdr:pic>
      <xdr:nvPicPr>
        <xdr:cNvPr id="2" name="Imagen 1" descr="Empresa de Licores de Cundinamarca | | Colombian B2B Marketplace">
          <a:extLst>
            <a:ext uri="{FF2B5EF4-FFF2-40B4-BE49-F238E27FC236}">
              <a16:creationId xmlns:a16="http://schemas.microsoft.com/office/drawing/2014/main" id="{5AC1FB2E-B278-4075-A9D1-1CFC40BFB6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103" y="282652"/>
          <a:ext cx="1267056" cy="123470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301625</xdr:colOff>
      <xdr:row>1</xdr:row>
      <xdr:rowOff>47626</xdr:rowOff>
    </xdr:from>
    <xdr:to>
      <xdr:col>2</xdr:col>
      <xdr:colOff>364297</xdr:colOff>
      <xdr:row>4</xdr:row>
      <xdr:rowOff>454189</xdr:rowOff>
    </xdr:to>
    <xdr:pic>
      <xdr:nvPicPr>
        <xdr:cNvPr id="2" name="Imagen 1" descr="Empresa de Licores de Cundinamarca | | Colombian B2B Marketplace">
          <a:extLst>
            <a:ext uri="{FF2B5EF4-FFF2-40B4-BE49-F238E27FC236}">
              <a16:creationId xmlns:a16="http://schemas.microsoft.com/office/drawing/2014/main" id="{085D15DA-5414-4ACC-88A7-D64651555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75" y="276226"/>
          <a:ext cx="1262822" cy="1254288"/>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074918FC-4D83-4F44-95EB-5CF0178615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930" y="310034"/>
          <a:ext cx="1271615" cy="122806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304800</xdr:colOff>
      <xdr:row>1</xdr:row>
      <xdr:rowOff>304800</xdr:rowOff>
    </xdr:to>
    <xdr:sp macro="" textlink="">
      <xdr:nvSpPr>
        <xdr:cNvPr id="2" name="AutoShape 1" descr="IDU Homepage | Portal Web IDU">
          <a:extLst>
            <a:ext uri="{FF2B5EF4-FFF2-40B4-BE49-F238E27FC236}">
              <a16:creationId xmlns:a16="http://schemas.microsoft.com/office/drawing/2014/main" id="{67EB94B0-E261-431E-A06B-AA4A84411EB9}"/>
            </a:ext>
          </a:extLst>
        </xdr:cNvPr>
        <xdr:cNvSpPr>
          <a:spLocks noChangeAspect="1" noChangeArrowheads="1"/>
        </xdr:cNvSpPr>
      </xdr:nvSpPr>
      <xdr:spPr bwMode="auto">
        <a:xfrm>
          <a:off x="11430000" y="20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513907</xdr:colOff>
      <xdr:row>1</xdr:row>
      <xdr:rowOff>44302</xdr:rowOff>
    </xdr:from>
    <xdr:to>
      <xdr:col>2</xdr:col>
      <xdr:colOff>601773</xdr:colOff>
      <xdr:row>3</xdr:row>
      <xdr:rowOff>334876</xdr:rowOff>
    </xdr:to>
    <xdr:pic>
      <xdr:nvPicPr>
        <xdr:cNvPr id="3" name="Imagen 2" descr="Empresa de Licores de Cundinamarca | | Colombian B2B Marketplace">
          <a:extLst>
            <a:ext uri="{FF2B5EF4-FFF2-40B4-BE49-F238E27FC236}">
              <a16:creationId xmlns:a16="http://schemas.microsoft.com/office/drawing/2014/main" id="{C63D08FB-F6C1-4478-956C-4CEDED45DE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5907" y="253852"/>
          <a:ext cx="1268966" cy="12240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0.17.11.21\j\Licitaciones$\EMPRESA%20DE%20LICORES%20DE%20CUNDINAMARCA\10.%20Observaciones%20y%20Adenda%20No.%202\2.%20Enviados%2002%20julio\6.%20FORMATO%20NO.%209%20CONDICIONES%20T&#201;CNICAS%20ADICIONALES%20%20(CON%20ADENDA%202).xlsx" TargetMode="External"/><Relationship Id="rId1" Type="http://schemas.openxmlformats.org/officeDocument/2006/relationships/externalLinkPath" Target="/Licitaciones$/EMPRESA%20DE%20LICORES%20DE%20CUNDINAMARCA/10.%20Observaciones%20y%20Adenda%20No.%202/2.%20Enviados%2002%20julio/6.%20FORMATO%20NO.%209%20CONDICIONES%20T&#201;CNICAS%20ADICIONALES%20%20(CON%20ADEND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DE EVALUACIÓN"/>
      <sheetName val="G1. COND ADIC. TRDMC"/>
      <sheetName val="G1. ADICIONALES TR. EQ. Y MAQ."/>
      <sheetName val="G1. COND ADIC. MANEJO GLOBAL"/>
      <sheetName val="G1. COND ADIC. RCE"/>
      <sheetName val="G1 COND ADIC. AUTOMÓVILES"/>
      <sheetName val="G1. COND ADIC. TRANSP MCÍAS"/>
      <sheetName val="G2 . COND ADIC. RCSP"/>
      <sheetName val="G3. COND ADIC. IRF"/>
      <sheetName val="G.4  VIDA GRUPO (SINALTRALIC)"/>
      <sheetName val="G4 VIDA GRUPO (SINTROELICUN)"/>
    </sheetNames>
    <sheetDataSet>
      <sheetData sheetId="0">
        <row r="2">
          <cell r="B2" t="str">
            <v>EMPRESA DE LICORES DE CUNDINAMARCA</v>
          </cell>
          <cell r="C2"/>
          <cell r="D2"/>
          <cell r="E2"/>
          <cell r="F2"/>
          <cell r="G2"/>
        </row>
        <row r="11">
          <cell r="G11" t="str">
            <v>VERSIÓN: MAYO 2024</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2"/>
  <sheetViews>
    <sheetView showGridLines="0" zoomScale="80" zoomScaleNormal="80" zoomScaleSheetLayoutView="80" workbookViewId="0">
      <selection activeCell="B17" sqref="B17"/>
    </sheetView>
  </sheetViews>
  <sheetFormatPr baseColWidth="10" defaultRowHeight="16.5" x14ac:dyDescent="0.25"/>
  <cols>
    <col min="1" max="1" width="11.28515625" style="5" customWidth="1"/>
    <col min="2" max="2" width="75.140625" style="20"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6" s="25" customFormat="1" ht="23.25" x14ac:dyDescent="0.25">
      <c r="B1" s="33"/>
    </row>
    <row r="2" spans="2:6" s="25" customFormat="1" ht="23.25" customHeight="1" x14ac:dyDescent="0.25">
      <c r="B2" s="334" t="s">
        <v>81</v>
      </c>
      <c r="C2" s="334"/>
      <c r="D2" s="334"/>
      <c r="E2" s="63"/>
      <c r="F2" s="63"/>
    </row>
    <row r="3" spans="2:6" s="25" customFormat="1" ht="20.100000000000001" customHeight="1" x14ac:dyDescent="0.25">
      <c r="B3" s="335" t="s">
        <v>82</v>
      </c>
      <c r="C3" s="335"/>
      <c r="D3" s="335"/>
    </row>
    <row r="4" spans="2:6" s="25" customFormat="1" ht="20.100000000000001" customHeight="1" x14ac:dyDescent="0.25">
      <c r="B4" s="24"/>
      <c r="C4" s="24"/>
      <c r="D4" s="24"/>
    </row>
    <row r="5" spans="2:6" s="25" customFormat="1" ht="23.25" x14ac:dyDescent="0.25">
      <c r="B5" s="336" t="s">
        <v>63</v>
      </c>
      <c r="C5" s="336"/>
      <c r="D5" s="336"/>
    </row>
    <row r="6" spans="2:6" s="25" customFormat="1" ht="23.25" x14ac:dyDescent="0.25">
      <c r="B6" s="336" t="s">
        <v>72</v>
      </c>
      <c r="C6" s="336"/>
      <c r="D6" s="336"/>
    </row>
    <row r="7" spans="2:6" s="25" customFormat="1" ht="24" thickBot="1" x14ac:dyDescent="0.3">
      <c r="B7" s="33"/>
    </row>
    <row r="8" spans="2:6" ht="39.75" customHeight="1" thickBot="1" x14ac:dyDescent="0.3">
      <c r="B8" s="72" t="s">
        <v>65</v>
      </c>
      <c r="C8" s="337" t="s">
        <v>64</v>
      </c>
      <c r="D8" s="338"/>
    </row>
    <row r="9" spans="2:6" ht="176.25" customHeight="1" thickBot="1" x14ac:dyDescent="0.35">
      <c r="B9" s="87" t="s">
        <v>88</v>
      </c>
      <c r="C9" s="86" t="s">
        <v>89</v>
      </c>
      <c r="D9" s="85"/>
    </row>
    <row r="10" spans="2:6" x14ac:dyDescent="0.25">
      <c r="C10" s="64"/>
    </row>
    <row r="11" spans="2:6" x14ac:dyDescent="0.25">
      <c r="C11" s="64"/>
    </row>
    <row r="12" spans="2:6" x14ac:dyDescent="0.3">
      <c r="D12" s="1"/>
    </row>
    <row r="14" spans="2:6" x14ac:dyDescent="0.3">
      <c r="B14" s="65"/>
    </row>
    <row r="15" spans="2:6" x14ac:dyDescent="0.3">
      <c r="B15" s="65"/>
    </row>
    <row r="16" spans="2:6" ht="79.5" customHeight="1" x14ac:dyDescent="0.25"/>
    <row r="17" spans="2:8" x14ac:dyDescent="0.3">
      <c r="B17" s="65"/>
      <c r="C17" s="1"/>
      <c r="D17" s="1"/>
      <c r="E17" s="1"/>
      <c r="F17" s="1"/>
      <c r="G17" s="1"/>
      <c r="H17" s="1"/>
    </row>
    <row r="22" spans="2:8" x14ac:dyDescent="0.3">
      <c r="B22" s="65"/>
    </row>
  </sheetData>
  <mergeCells count="5">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3EF28-2AFA-49B2-821F-A0D838BC48F4}">
  <dimension ref="A1:K43"/>
  <sheetViews>
    <sheetView topLeftCell="A33" zoomScale="70" zoomScaleNormal="70" workbookViewId="0">
      <selection activeCell="J35" sqref="J35:J41"/>
    </sheetView>
  </sheetViews>
  <sheetFormatPr baseColWidth="10" defaultColWidth="11.5703125" defaultRowHeight="15.75" thickBottom="1" x14ac:dyDescent="0.3"/>
  <cols>
    <col min="1" max="1" width="11.5703125" style="299"/>
    <col min="2" max="2" width="17.7109375" style="299" customWidth="1"/>
    <col min="3" max="3" width="52.7109375" style="299" customWidth="1"/>
    <col min="4" max="4" width="36.7109375" style="299" customWidth="1"/>
    <col min="5" max="5" width="18.42578125" style="299" customWidth="1"/>
    <col min="6" max="6" width="18.140625" style="299" customWidth="1"/>
    <col min="7" max="7" width="16.28515625" style="299" customWidth="1"/>
    <col min="8" max="10" width="26.7109375" style="299" customWidth="1"/>
    <col min="11" max="16384" width="11.5703125" style="299"/>
  </cols>
  <sheetData>
    <row r="1" spans="1:11" ht="12.6" customHeight="1" thickBot="1" x14ac:dyDescent="0.3">
      <c r="A1" s="297"/>
      <c r="B1" s="298"/>
      <c r="C1" s="297"/>
      <c r="D1" s="297"/>
      <c r="E1" s="297"/>
      <c r="F1" s="297"/>
      <c r="G1" s="297"/>
      <c r="H1" s="322"/>
      <c r="I1" s="322"/>
      <c r="J1" s="322"/>
    </row>
    <row r="2" spans="1:11" ht="42" customHeight="1" thickBot="1" x14ac:dyDescent="0.3">
      <c r="A2" s="297"/>
      <c r="B2" s="722" t="s">
        <v>81</v>
      </c>
      <c r="C2" s="722"/>
      <c r="D2" s="722"/>
      <c r="E2" s="722"/>
      <c r="F2" s="722"/>
      <c r="G2" s="722"/>
      <c r="H2" s="722"/>
      <c r="I2" s="722"/>
      <c r="J2" s="722"/>
    </row>
    <row r="3" spans="1:11" ht="31.9" customHeight="1" thickBot="1" x14ac:dyDescent="0.3">
      <c r="A3" s="297"/>
      <c r="B3" s="723" t="s">
        <v>239</v>
      </c>
      <c r="C3" s="723"/>
      <c r="D3" s="723"/>
      <c r="E3" s="723"/>
      <c r="F3" s="723"/>
      <c r="G3" s="723"/>
      <c r="H3" s="723"/>
      <c r="I3" s="723"/>
      <c r="J3" s="723"/>
    </row>
    <row r="4" spans="1:11" ht="34.9" customHeight="1" thickBot="1" x14ac:dyDescent="0.3">
      <c r="A4" s="297"/>
      <c r="B4" s="724" t="s">
        <v>93</v>
      </c>
      <c r="C4" s="724"/>
      <c r="D4" s="724"/>
      <c r="E4" s="724"/>
      <c r="F4" s="724"/>
      <c r="G4" s="724"/>
      <c r="H4" s="724"/>
      <c r="I4" s="724"/>
      <c r="J4" s="724"/>
    </row>
    <row r="5" spans="1:11" ht="35.450000000000003" customHeight="1" thickBot="1" x14ac:dyDescent="0.3">
      <c r="A5" s="300"/>
      <c r="B5" s="725" t="s">
        <v>393</v>
      </c>
      <c r="C5" s="725"/>
      <c r="D5" s="725"/>
      <c r="E5" s="725"/>
      <c r="F5" s="725"/>
      <c r="G5" s="725"/>
      <c r="H5" s="725"/>
      <c r="I5" s="725"/>
      <c r="J5" s="725"/>
      <c r="K5" s="301"/>
    </row>
    <row r="6" spans="1:11" ht="33" customHeight="1" thickBot="1" x14ac:dyDescent="0.3">
      <c r="A6" s="300"/>
      <c r="B6" s="716" t="s">
        <v>95</v>
      </c>
      <c r="C6" s="716"/>
      <c r="D6" s="716"/>
      <c r="E6" s="716"/>
      <c r="F6" s="716"/>
      <c r="G6" s="716"/>
      <c r="H6" s="716"/>
      <c r="I6" s="716"/>
      <c r="J6" s="716"/>
      <c r="K6" s="301"/>
    </row>
    <row r="7" spans="1:11" ht="99.6" customHeight="1" thickBot="1" x14ac:dyDescent="0.3">
      <c r="A7" s="302"/>
      <c r="B7" s="726" t="s">
        <v>146</v>
      </c>
      <c r="C7" s="726"/>
      <c r="D7" s="726"/>
      <c r="E7" s="726"/>
      <c r="F7" s="726"/>
      <c r="G7" s="726"/>
      <c r="H7" s="726"/>
      <c r="I7" s="726"/>
      <c r="J7" s="726"/>
      <c r="K7" s="301"/>
    </row>
    <row r="8" spans="1:11" ht="33" customHeight="1" thickBot="1" x14ac:dyDescent="0.3">
      <c r="A8" s="303"/>
      <c r="B8" s="716" t="s">
        <v>97</v>
      </c>
      <c r="C8" s="716"/>
      <c r="D8" s="716"/>
      <c r="E8" s="716"/>
      <c r="F8" s="716"/>
      <c r="G8" s="716"/>
      <c r="H8" s="716"/>
      <c r="I8" s="716"/>
      <c r="J8" s="716"/>
      <c r="K8" s="301"/>
    </row>
    <row r="9" spans="1:11" ht="37.9" customHeight="1" thickBot="1" x14ac:dyDescent="0.3">
      <c r="A9" s="303"/>
      <c r="B9" s="304" t="s">
        <v>240</v>
      </c>
      <c r="C9" s="727" t="str">
        <f>+B2</f>
        <v>EMPRESA DE LICORES DE CUNDINAMARCA</v>
      </c>
      <c r="D9" s="727"/>
      <c r="E9" s="727"/>
      <c r="F9" s="727"/>
      <c r="G9" s="727"/>
      <c r="H9" s="727"/>
      <c r="I9" s="305" t="s">
        <v>148</v>
      </c>
      <c r="J9" s="207" t="s">
        <v>100</v>
      </c>
      <c r="K9" s="301"/>
    </row>
    <row r="10" spans="1:11" ht="42" customHeight="1" thickBot="1" x14ac:dyDescent="0.3">
      <c r="A10" s="303"/>
      <c r="B10" s="304" t="s">
        <v>241</v>
      </c>
      <c r="C10" s="727" t="str">
        <f>+B2</f>
        <v>EMPRESA DE LICORES DE CUNDINAMARCA</v>
      </c>
      <c r="D10" s="727"/>
      <c r="E10" s="727"/>
      <c r="F10" s="727"/>
      <c r="G10" s="727"/>
      <c r="H10" s="727"/>
      <c r="I10" s="305" t="s">
        <v>148</v>
      </c>
      <c r="J10" s="223" t="str">
        <f>+J9</f>
        <v>899.999.084-8</v>
      </c>
      <c r="K10" s="301"/>
    </row>
    <row r="11" spans="1:11" ht="39" customHeight="1" thickBot="1" x14ac:dyDescent="0.3">
      <c r="A11" s="303"/>
      <c r="B11" s="304" t="s">
        <v>150</v>
      </c>
      <c r="C11" s="727" t="str">
        <f>+B2</f>
        <v>EMPRESA DE LICORES DE CUNDINAMARCA</v>
      </c>
      <c r="D11" s="727"/>
      <c r="E11" s="727"/>
      <c r="F11" s="727"/>
      <c r="G11" s="727"/>
      <c r="H11" s="727"/>
      <c r="I11" s="305" t="s">
        <v>148</v>
      </c>
      <c r="J11" s="223" t="str">
        <f>+J9</f>
        <v>899.999.084-8</v>
      </c>
      <c r="K11" s="301"/>
    </row>
    <row r="12" spans="1:11" ht="37.9" customHeight="1" thickBot="1" x14ac:dyDescent="0.3">
      <c r="A12" s="303"/>
      <c r="B12" s="721" t="s">
        <v>105</v>
      </c>
      <c r="C12" s="721"/>
      <c r="D12" s="721"/>
      <c r="E12" s="721"/>
      <c r="F12" s="721"/>
      <c r="G12" s="721"/>
      <c r="H12" s="721"/>
      <c r="I12" s="721"/>
      <c r="J12" s="721"/>
      <c r="K12" s="301"/>
    </row>
    <row r="13" spans="1:11" ht="42" customHeight="1" thickBot="1" x14ac:dyDescent="0.3">
      <c r="A13" s="302"/>
      <c r="B13" s="718" t="s">
        <v>242</v>
      </c>
      <c r="C13" s="718"/>
      <c r="D13" s="718"/>
      <c r="E13" s="718"/>
      <c r="F13" s="718"/>
      <c r="G13" s="718"/>
      <c r="H13" s="718"/>
      <c r="I13" s="718"/>
      <c r="J13" s="718"/>
      <c r="K13" s="301"/>
    </row>
    <row r="14" spans="1:11" ht="36" customHeight="1" thickBot="1" x14ac:dyDescent="0.3">
      <c r="A14" s="302"/>
      <c r="B14" s="721" t="s">
        <v>394</v>
      </c>
      <c r="C14" s="721"/>
      <c r="D14" s="721"/>
      <c r="E14" s="721"/>
      <c r="F14" s="721"/>
      <c r="G14" s="721"/>
      <c r="H14" s="721"/>
      <c r="I14" s="721"/>
      <c r="J14" s="721"/>
      <c r="K14" s="301"/>
    </row>
    <row r="15" spans="1:11" ht="39.6" customHeight="1" thickBot="1" x14ac:dyDescent="0.3">
      <c r="A15" s="302"/>
      <c r="B15" s="689" t="s">
        <v>395</v>
      </c>
      <c r="C15" s="689"/>
      <c r="D15" s="689"/>
      <c r="E15" s="689"/>
      <c r="F15" s="689"/>
      <c r="G15" s="689"/>
      <c r="H15" s="689"/>
      <c r="I15" s="689"/>
      <c r="J15" s="689"/>
      <c r="K15" s="301"/>
    </row>
    <row r="16" spans="1:11" ht="37.9" customHeight="1" thickBot="1" x14ac:dyDescent="0.35">
      <c r="A16" s="302"/>
      <c r="B16" s="689" t="s">
        <v>396</v>
      </c>
      <c r="C16" s="689"/>
      <c r="D16" s="689"/>
      <c r="E16" s="720" t="s">
        <v>397</v>
      </c>
      <c r="F16" s="720"/>
      <c r="G16" s="720"/>
      <c r="H16" s="720"/>
      <c r="I16" s="720"/>
      <c r="J16" s="720"/>
      <c r="K16" s="301"/>
    </row>
    <row r="17" spans="1:11" ht="37.9" customHeight="1" thickBot="1" x14ac:dyDescent="0.3">
      <c r="A17" s="302"/>
      <c r="B17" s="689" t="s">
        <v>398</v>
      </c>
      <c r="C17" s="689"/>
      <c r="D17" s="689"/>
      <c r="E17" s="688" t="s">
        <v>399</v>
      </c>
      <c r="F17" s="688"/>
      <c r="G17" s="688"/>
      <c r="H17" s="688"/>
      <c r="I17" s="688"/>
      <c r="J17" s="688"/>
      <c r="K17" s="301"/>
    </row>
    <row r="18" spans="1:11" ht="37.9" customHeight="1" thickBot="1" x14ac:dyDescent="0.3">
      <c r="A18" s="302"/>
      <c r="B18" s="721" t="s">
        <v>262</v>
      </c>
      <c r="C18" s="721"/>
      <c r="D18" s="721"/>
      <c r="E18" s="721"/>
      <c r="F18" s="721"/>
      <c r="G18" s="721"/>
      <c r="H18" s="721"/>
      <c r="I18" s="721"/>
      <c r="J18" s="721"/>
      <c r="K18" s="301"/>
    </row>
    <row r="19" spans="1:11" ht="28.9" customHeight="1" thickBot="1" x14ac:dyDescent="0.3">
      <c r="A19" s="302"/>
      <c r="B19" s="689" t="s">
        <v>263</v>
      </c>
      <c r="C19" s="689"/>
      <c r="D19" s="689"/>
      <c r="E19" s="689"/>
      <c r="F19" s="689"/>
      <c r="G19" s="689"/>
      <c r="H19" s="689"/>
      <c r="I19" s="689"/>
      <c r="J19" s="689"/>
      <c r="K19" s="301"/>
    </row>
    <row r="20" spans="1:11" ht="28.15" customHeight="1" thickBot="1" x14ac:dyDescent="0.3">
      <c r="A20" s="302"/>
      <c r="B20" s="713" t="s">
        <v>264</v>
      </c>
      <c r="C20" s="713"/>
      <c r="D20" s="713"/>
      <c r="E20" s="713"/>
      <c r="F20" s="713"/>
      <c r="G20" s="713"/>
      <c r="H20" s="713"/>
      <c r="I20" s="713"/>
      <c r="J20" s="713"/>
      <c r="K20" s="301"/>
    </row>
    <row r="21" spans="1:11" ht="48.6" customHeight="1" thickBot="1" x14ac:dyDescent="0.3">
      <c r="A21" s="302"/>
      <c r="B21" s="689" t="s">
        <v>265</v>
      </c>
      <c r="C21" s="689"/>
      <c r="D21" s="689"/>
      <c r="E21" s="689"/>
      <c r="F21" s="689"/>
      <c r="G21" s="689"/>
      <c r="H21" s="689"/>
      <c r="I21" s="689"/>
      <c r="J21" s="689"/>
      <c r="K21" s="301"/>
    </row>
    <row r="22" spans="1:11" ht="37.9" customHeight="1" thickBot="1" x14ac:dyDescent="0.3">
      <c r="A22" s="302"/>
      <c r="B22" s="689" t="s">
        <v>266</v>
      </c>
      <c r="C22" s="689"/>
      <c r="D22" s="689"/>
      <c r="E22" s="689"/>
      <c r="F22" s="689"/>
      <c r="G22" s="689"/>
      <c r="H22" s="689"/>
      <c r="I22" s="689"/>
      <c r="J22" s="689"/>
      <c r="K22" s="301"/>
    </row>
    <row r="23" spans="1:11" ht="67.150000000000006" customHeight="1" thickBot="1" x14ac:dyDescent="0.3">
      <c r="A23" s="302"/>
      <c r="B23" s="719" t="s">
        <v>267</v>
      </c>
      <c r="C23" s="719"/>
      <c r="D23" s="719"/>
      <c r="E23" s="718" t="s">
        <v>268</v>
      </c>
      <c r="F23" s="718"/>
      <c r="G23" s="718"/>
      <c r="H23" s="718"/>
      <c r="I23" s="718"/>
      <c r="J23" s="718"/>
      <c r="K23" s="301"/>
    </row>
    <row r="24" spans="1:11" ht="88.9" customHeight="1" thickBot="1" x14ac:dyDescent="0.3">
      <c r="A24" s="302"/>
      <c r="B24" s="719"/>
      <c r="C24" s="719"/>
      <c r="D24" s="719"/>
      <c r="E24" s="718" t="s">
        <v>400</v>
      </c>
      <c r="F24" s="718"/>
      <c r="G24" s="718"/>
      <c r="H24" s="718"/>
      <c r="I24" s="718"/>
      <c r="J24" s="718"/>
      <c r="K24" s="301"/>
    </row>
    <row r="25" spans="1:11" ht="99" customHeight="1" thickBot="1" x14ac:dyDescent="0.3">
      <c r="A25" s="302"/>
      <c r="B25" s="719"/>
      <c r="C25" s="719"/>
      <c r="D25" s="719"/>
      <c r="E25" s="718" t="s">
        <v>270</v>
      </c>
      <c r="F25" s="718"/>
      <c r="G25" s="718"/>
      <c r="H25" s="718"/>
      <c r="I25" s="718"/>
      <c r="J25" s="718"/>
      <c r="K25" s="301"/>
    </row>
    <row r="26" spans="1:11" ht="87" customHeight="1" thickBot="1" x14ac:dyDescent="0.3">
      <c r="A26" s="302"/>
      <c r="B26" s="719"/>
      <c r="C26" s="719"/>
      <c r="D26" s="719"/>
      <c r="E26" s="718" t="s">
        <v>271</v>
      </c>
      <c r="F26" s="718"/>
      <c r="G26" s="718"/>
      <c r="H26" s="718"/>
      <c r="I26" s="718"/>
      <c r="J26" s="718"/>
      <c r="K26" s="301"/>
    </row>
    <row r="27" spans="1:11" ht="39.6" customHeight="1" thickBot="1" x14ac:dyDescent="0.3">
      <c r="A27" s="302"/>
      <c r="B27" s="716" t="s">
        <v>272</v>
      </c>
      <c r="C27" s="716"/>
      <c r="D27" s="716"/>
      <c r="E27" s="716"/>
      <c r="F27" s="716"/>
      <c r="G27" s="716"/>
      <c r="H27" s="716"/>
      <c r="I27" s="716"/>
      <c r="J27" s="716"/>
      <c r="K27" s="301"/>
    </row>
    <row r="28" spans="1:11" ht="37.9" hidden="1" customHeight="1" thickBot="1" x14ac:dyDescent="0.3">
      <c r="A28" s="302"/>
      <c r="B28" s="292"/>
      <c r="C28" s="292"/>
      <c r="D28" s="292"/>
      <c r="E28" s="244"/>
      <c r="F28" s="244"/>
      <c r="G28" s="244"/>
      <c r="H28" s="244"/>
      <c r="I28" s="244"/>
      <c r="J28" s="244"/>
      <c r="K28" s="301"/>
    </row>
    <row r="29" spans="1:11" ht="26.45" customHeight="1" thickBot="1" x14ac:dyDescent="0.3">
      <c r="A29" s="302"/>
      <c r="B29" s="717" t="s">
        <v>273</v>
      </c>
      <c r="C29" s="717"/>
      <c r="D29" s="717"/>
      <c r="E29" s="717"/>
      <c r="F29" s="717" t="s">
        <v>113</v>
      </c>
      <c r="G29" s="717"/>
      <c r="H29" s="717"/>
      <c r="I29" s="717"/>
      <c r="J29" s="717"/>
      <c r="K29" s="301"/>
    </row>
    <row r="30" spans="1:11" ht="37.9" customHeight="1" thickBot="1" x14ac:dyDescent="0.3">
      <c r="A30" s="302"/>
      <c r="B30" s="718" t="s">
        <v>401</v>
      </c>
      <c r="C30" s="718"/>
      <c r="D30" s="718"/>
      <c r="E30" s="718"/>
      <c r="F30" s="715">
        <v>20</v>
      </c>
      <c r="G30" s="715"/>
      <c r="H30" s="715"/>
      <c r="I30" s="715"/>
      <c r="J30" s="715"/>
      <c r="K30" s="301"/>
    </row>
    <row r="31" spans="1:11" ht="31.15" customHeight="1" thickBot="1" x14ac:dyDescent="0.3">
      <c r="A31" s="302"/>
      <c r="B31" s="707" t="s">
        <v>274</v>
      </c>
      <c r="C31" s="707"/>
      <c r="D31" s="707"/>
      <c r="E31" s="707"/>
      <c r="F31" s="708">
        <f>SUM(F30:J30)</f>
        <v>20</v>
      </c>
      <c r="G31" s="708"/>
      <c r="H31" s="708"/>
      <c r="I31" s="708"/>
      <c r="J31" s="708"/>
      <c r="K31" s="301"/>
    </row>
    <row r="32" spans="1:11" ht="61.9" customHeight="1" thickBot="1" x14ac:dyDescent="0.3">
      <c r="A32" s="302"/>
      <c r="B32" s="712" t="s">
        <v>275</v>
      </c>
      <c r="C32" s="712"/>
      <c r="D32" s="712"/>
      <c r="E32" s="712"/>
      <c r="F32" s="712"/>
      <c r="G32" s="712"/>
      <c r="H32" s="712"/>
      <c r="I32" s="712"/>
      <c r="J32" s="712"/>
      <c r="K32" s="301"/>
    </row>
    <row r="33" spans="1:11" ht="142.5" customHeight="1" thickBot="1" x14ac:dyDescent="0.3">
      <c r="A33" s="302"/>
      <c r="B33" s="713" t="s">
        <v>402</v>
      </c>
      <c r="C33" s="713"/>
      <c r="D33" s="713"/>
      <c r="E33" s="713"/>
      <c r="F33" s="713"/>
      <c r="G33" s="713"/>
      <c r="H33" s="713"/>
      <c r="I33" s="593" t="str">
        <f>'OFERTAS PRESENTADAS'!C9</f>
        <v>UNIÓN TEMPORAL MAPFRE SEGUROS GENERALES DE COLOMBIA S.A. – SEGUROS GENERALES SURAMERICANA S.A - LA PREVISORA S A COMPAÑIA DE SEGUROS – ASEGURADORA SOLIDARIA DE COLOMBIA ENTIDAD COOPERATIVA - AXA COLPATRIA SEGUROS S.A.</v>
      </c>
      <c r="J33" s="594"/>
      <c r="K33" s="301"/>
    </row>
    <row r="34" spans="1:11" ht="32.25" customHeight="1" thickBot="1" x14ac:dyDescent="0.3">
      <c r="A34" s="302"/>
      <c r="B34" s="714" t="s">
        <v>277</v>
      </c>
      <c r="C34" s="714"/>
      <c r="D34" s="714"/>
      <c r="E34" s="714" t="s">
        <v>278</v>
      </c>
      <c r="F34" s="714"/>
      <c r="G34" s="714"/>
      <c r="H34" s="714"/>
      <c r="I34" s="310" t="s">
        <v>279</v>
      </c>
      <c r="J34" s="308" t="s">
        <v>280</v>
      </c>
      <c r="K34" s="301" t="s">
        <v>111</v>
      </c>
    </row>
    <row r="35" spans="1:11" ht="22.9" customHeight="1" thickBot="1" x14ac:dyDescent="0.3">
      <c r="A35" s="302"/>
      <c r="B35" s="705" t="s">
        <v>281</v>
      </c>
      <c r="C35" s="705"/>
      <c r="D35" s="705"/>
      <c r="E35" s="706" t="s">
        <v>403</v>
      </c>
      <c r="F35" s="706"/>
      <c r="G35" s="706"/>
      <c r="H35" s="706"/>
      <c r="I35" s="709" t="s">
        <v>427</v>
      </c>
      <c r="J35" s="710">
        <v>0</v>
      </c>
      <c r="K35" s="301" t="s">
        <v>111</v>
      </c>
    </row>
    <row r="36" spans="1:11" ht="22.9" customHeight="1" thickBot="1" x14ac:dyDescent="0.3">
      <c r="A36" s="302"/>
      <c r="B36" s="705" t="s">
        <v>404</v>
      </c>
      <c r="C36" s="705"/>
      <c r="D36" s="705"/>
      <c r="E36" s="706" t="s">
        <v>405</v>
      </c>
      <c r="F36" s="706"/>
      <c r="G36" s="706"/>
      <c r="H36" s="706"/>
      <c r="I36" s="709"/>
      <c r="J36" s="710"/>
      <c r="K36" s="301" t="s">
        <v>111</v>
      </c>
    </row>
    <row r="37" spans="1:11" ht="22.9" customHeight="1" thickBot="1" x14ac:dyDescent="0.3">
      <c r="A37" s="302"/>
      <c r="B37" s="705" t="s">
        <v>406</v>
      </c>
      <c r="C37" s="705"/>
      <c r="D37" s="705"/>
      <c r="E37" s="706" t="s">
        <v>407</v>
      </c>
      <c r="F37" s="706"/>
      <c r="G37" s="706"/>
      <c r="H37" s="706"/>
      <c r="I37" s="709"/>
      <c r="J37" s="710"/>
      <c r="K37" s="301"/>
    </row>
    <row r="38" spans="1:11" ht="22.9" customHeight="1" thickBot="1" x14ac:dyDescent="0.3">
      <c r="A38" s="302"/>
      <c r="B38" s="705" t="s">
        <v>408</v>
      </c>
      <c r="C38" s="705"/>
      <c r="D38" s="705"/>
      <c r="E38" s="706" t="s">
        <v>409</v>
      </c>
      <c r="F38" s="706"/>
      <c r="G38" s="706"/>
      <c r="H38" s="706"/>
      <c r="I38" s="709"/>
      <c r="J38" s="710"/>
      <c r="K38" s="301"/>
    </row>
    <row r="39" spans="1:11" ht="22.9" customHeight="1" thickBot="1" x14ac:dyDescent="0.3">
      <c r="A39" s="302"/>
      <c r="B39" s="705" t="s">
        <v>410</v>
      </c>
      <c r="C39" s="705"/>
      <c r="D39" s="705"/>
      <c r="E39" s="706" t="s">
        <v>411</v>
      </c>
      <c r="F39" s="706"/>
      <c r="G39" s="706"/>
      <c r="H39" s="706"/>
      <c r="I39" s="709"/>
      <c r="J39" s="710"/>
      <c r="K39" s="301"/>
    </row>
    <row r="40" spans="1:11" ht="22.9" customHeight="1" thickBot="1" x14ac:dyDescent="0.3">
      <c r="A40" s="302"/>
      <c r="B40" s="705" t="s">
        <v>412</v>
      </c>
      <c r="C40" s="705"/>
      <c r="D40" s="705"/>
      <c r="E40" s="711" t="s">
        <v>413</v>
      </c>
      <c r="F40" s="711"/>
      <c r="G40" s="711"/>
      <c r="H40" s="711"/>
      <c r="I40" s="709"/>
      <c r="J40" s="710"/>
      <c r="K40" s="301"/>
    </row>
    <row r="41" spans="1:11" ht="22.9" customHeight="1" thickBot="1" x14ac:dyDescent="0.3">
      <c r="A41" s="302"/>
      <c r="B41" s="705" t="s">
        <v>414</v>
      </c>
      <c r="C41" s="705"/>
      <c r="D41" s="705"/>
      <c r="E41" s="710" t="s">
        <v>292</v>
      </c>
      <c r="F41" s="710"/>
      <c r="G41" s="710"/>
      <c r="H41" s="710"/>
      <c r="I41" s="709"/>
      <c r="J41" s="710"/>
      <c r="K41" s="301"/>
    </row>
    <row r="42" spans="1:11" ht="39.75" customHeight="1" thickBot="1" x14ac:dyDescent="0.3">
      <c r="A42" s="302"/>
      <c r="B42" s="309"/>
      <c r="C42" s="309"/>
      <c r="D42" s="309"/>
      <c r="E42" s="295"/>
      <c r="F42" s="295"/>
      <c r="G42" s="295"/>
      <c r="H42" s="295"/>
      <c r="I42" s="283" t="s">
        <v>161</v>
      </c>
      <c r="J42" s="289">
        <f>SUM(J35)</f>
        <v>0</v>
      </c>
      <c r="K42" s="301"/>
    </row>
    <row r="43" spans="1:11" ht="18" customHeight="1" thickBot="1" x14ac:dyDescent="0.3">
      <c r="B43" s="311" t="s">
        <v>162</v>
      </c>
      <c r="C43" s="306"/>
      <c r="D43" s="306"/>
      <c r="E43" s="306"/>
      <c r="F43" s="306"/>
      <c r="G43" s="306"/>
      <c r="H43" s="307"/>
      <c r="I43" s="307"/>
      <c r="J43" s="307" t="s">
        <v>392</v>
      </c>
    </row>
  </sheetData>
  <mergeCells count="56">
    <mergeCell ref="B14:J14"/>
    <mergeCell ref="B15:J15"/>
    <mergeCell ref="B16:D16"/>
    <mergeCell ref="B13:J13"/>
    <mergeCell ref="B2:J2"/>
    <mergeCell ref="B3:J3"/>
    <mergeCell ref="B4:J4"/>
    <mergeCell ref="B5:J5"/>
    <mergeCell ref="B6:J6"/>
    <mergeCell ref="B7:J7"/>
    <mergeCell ref="B8:J8"/>
    <mergeCell ref="C9:H9"/>
    <mergeCell ref="C10:H10"/>
    <mergeCell ref="C11:H11"/>
    <mergeCell ref="B12:J12"/>
    <mergeCell ref="E16:J16"/>
    <mergeCell ref="B17:D17"/>
    <mergeCell ref="E17:J17"/>
    <mergeCell ref="B19:J19"/>
    <mergeCell ref="B20:J20"/>
    <mergeCell ref="B18:J18"/>
    <mergeCell ref="B21:J21"/>
    <mergeCell ref="B22:J22"/>
    <mergeCell ref="F30:J30"/>
    <mergeCell ref="B27:J27"/>
    <mergeCell ref="B29:E29"/>
    <mergeCell ref="F29:J29"/>
    <mergeCell ref="B30:E30"/>
    <mergeCell ref="B23:D26"/>
    <mergeCell ref="E23:J23"/>
    <mergeCell ref="E24:J24"/>
    <mergeCell ref="E25:J25"/>
    <mergeCell ref="E26:J26"/>
    <mergeCell ref="B38:D38"/>
    <mergeCell ref="E38:H38"/>
    <mergeCell ref="B32:J32"/>
    <mergeCell ref="B33:H33"/>
    <mergeCell ref="B34:D34"/>
    <mergeCell ref="E34:H34"/>
    <mergeCell ref="I33:J33"/>
    <mergeCell ref="B39:D39"/>
    <mergeCell ref="E39:H39"/>
    <mergeCell ref="B31:E31"/>
    <mergeCell ref="F31:J31"/>
    <mergeCell ref="B35:D35"/>
    <mergeCell ref="E35:H35"/>
    <mergeCell ref="I35:I41"/>
    <mergeCell ref="J35:J41"/>
    <mergeCell ref="B36:D36"/>
    <mergeCell ref="E36:H36"/>
    <mergeCell ref="B40:D40"/>
    <mergeCell ref="E40:H40"/>
    <mergeCell ref="B41:D41"/>
    <mergeCell ref="E41:H41"/>
    <mergeCell ref="B37:D37"/>
    <mergeCell ref="E37:H3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7"/>
  <sheetViews>
    <sheetView showGridLines="0" topLeftCell="B11" zoomScale="60" zoomScaleNormal="60" zoomScaleSheetLayoutView="70" workbookViewId="0">
      <selection activeCell="K5" sqref="K5"/>
    </sheetView>
  </sheetViews>
  <sheetFormatPr baseColWidth="10" defaultColWidth="50.85546875" defaultRowHeight="16.5" x14ac:dyDescent="0.25"/>
  <cols>
    <col min="1" max="1" width="11.28515625" style="14" customWidth="1"/>
    <col min="2" max="2" width="66" style="14" customWidth="1"/>
    <col min="3" max="3" width="23.42578125" style="31"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0" s="29" customFormat="1" ht="23.25" customHeight="1" x14ac:dyDescent="0.25">
      <c r="B2" s="740" t="str">
        <f>+' COND. TEC. BASICA '!B2</f>
        <v>EMPRESA DE LICORES DE CUNDINAMARCA</v>
      </c>
      <c r="C2" s="740"/>
      <c r="D2" s="740"/>
      <c r="E2" s="740"/>
      <c r="F2" s="740"/>
      <c r="G2" s="740"/>
      <c r="H2" s="740"/>
      <c r="I2" s="740"/>
    </row>
    <row r="3" spans="2:10" s="29" customFormat="1" ht="25.5" customHeight="1" x14ac:dyDescent="0.25">
      <c r="B3" s="738" t="str">
        <f>+' COND. TEC. BASICA '!B3</f>
        <v>INVITACIÓN ABIERTA No. 008 DE 2024</v>
      </c>
      <c r="C3" s="738"/>
      <c r="D3" s="738"/>
      <c r="E3" s="738"/>
      <c r="F3" s="738"/>
      <c r="G3" s="738"/>
      <c r="H3" s="738"/>
      <c r="I3" s="738"/>
    </row>
    <row r="4" spans="2:10" s="29" customFormat="1" ht="23.25" customHeight="1" x14ac:dyDescent="0.25">
      <c r="B4" s="28"/>
      <c r="C4" s="28"/>
      <c r="D4" s="28"/>
      <c r="E4" s="28"/>
      <c r="F4" s="28"/>
      <c r="G4" s="28"/>
      <c r="H4" s="28"/>
      <c r="I4" s="28"/>
    </row>
    <row r="5" spans="2:10" s="29" customFormat="1" ht="26.25" customHeight="1" x14ac:dyDescent="0.25">
      <c r="B5" s="739" t="s">
        <v>62</v>
      </c>
      <c r="C5" s="739"/>
      <c r="D5" s="739"/>
      <c r="E5" s="739"/>
      <c r="F5" s="739"/>
      <c r="G5" s="739"/>
      <c r="H5" s="739"/>
      <c r="I5" s="739"/>
    </row>
    <row r="6" spans="2:10" s="29" customFormat="1" ht="26.25" customHeight="1" x14ac:dyDescent="0.25">
      <c r="B6" s="739" t="str">
        <f>+' COND. TEC. BASICA '!B6</f>
        <v>GRUPO UNO</v>
      </c>
      <c r="C6" s="739"/>
      <c r="D6" s="739"/>
      <c r="E6" s="739"/>
      <c r="F6" s="739"/>
      <c r="G6" s="739"/>
      <c r="H6" s="739"/>
      <c r="I6" s="739"/>
    </row>
    <row r="7" spans="2:10" ht="19.5" customHeight="1" thickBot="1" x14ac:dyDescent="0.3">
      <c r="B7" s="7"/>
      <c r="C7" s="7"/>
      <c r="D7" s="7"/>
      <c r="E7" s="7"/>
      <c r="F7" s="7"/>
    </row>
    <row r="8" spans="2:10" s="68" customFormat="1" ht="116.25" customHeight="1" thickBot="1" x14ac:dyDescent="0.3">
      <c r="B8" s="732" t="s">
        <v>69</v>
      </c>
      <c r="C8" s="733"/>
      <c r="D8" s="733"/>
      <c r="E8" s="733"/>
      <c r="F8" s="744"/>
      <c r="G8" s="741" t="str">
        <f>'OFERTAS PRESENTADAS'!C9</f>
        <v>UNIÓN TEMPORAL MAPFRE SEGUROS GENERALES DE COLOMBIA S.A. – SEGUROS GENERALES SURAMERICANA S.A - LA PREVISORA S A COMPAÑIA DE SEGUROS – ASEGURADORA SOLIDARIA DE COLOMBIA ENTIDAD COOPERATIVA - AXA COLPATRIA SEGUROS S.A.</v>
      </c>
      <c r="H8" s="742"/>
      <c r="I8" s="743"/>
    </row>
    <row r="9" spans="2:10" ht="36" customHeight="1" thickBot="1" x14ac:dyDescent="0.3">
      <c r="B9" s="194" t="s">
        <v>66</v>
      </c>
      <c r="C9" s="194" t="s">
        <v>68</v>
      </c>
      <c r="D9" s="193" t="s">
        <v>9</v>
      </c>
      <c r="E9" s="194" t="s">
        <v>10</v>
      </c>
      <c r="F9" s="193" t="s">
        <v>11</v>
      </c>
      <c r="G9" s="192" t="s">
        <v>9</v>
      </c>
      <c r="H9" s="191" t="s">
        <v>10</v>
      </c>
      <c r="I9" s="192" t="s">
        <v>11</v>
      </c>
    </row>
    <row r="10" spans="2:10" ht="26.25" customHeight="1" x14ac:dyDescent="0.25">
      <c r="B10" s="316" t="s">
        <v>74</v>
      </c>
      <c r="C10" s="315">
        <v>287779572209.74481</v>
      </c>
      <c r="D10" s="314">
        <v>745184017</v>
      </c>
      <c r="E10" s="313">
        <v>141584964</v>
      </c>
      <c r="F10" s="312">
        <f t="shared" ref="F10:F15" si="0">+D10+E10</f>
        <v>886768981</v>
      </c>
      <c r="G10" s="197">
        <v>729616160</v>
      </c>
      <c r="H10" s="196">
        <f t="shared" ref="H10:H13" si="1">+G10*0.19</f>
        <v>138627070.40000001</v>
      </c>
      <c r="I10" s="195">
        <v>868243231</v>
      </c>
      <c r="J10" s="333"/>
    </row>
    <row r="11" spans="2:10" ht="26.25" customHeight="1" x14ac:dyDescent="0.25">
      <c r="B11" s="112" t="s">
        <v>83</v>
      </c>
      <c r="C11" s="321">
        <v>1230992700</v>
      </c>
      <c r="D11" s="329">
        <v>8653237.5671232864</v>
      </c>
      <c r="E11" s="320">
        <f t="shared" ref="E11:E16" si="2">+D11*0.19</f>
        <v>1644115.1377534245</v>
      </c>
      <c r="F11" s="319">
        <f t="shared" si="0"/>
        <v>10297352.704876712</v>
      </c>
      <c r="G11" s="123">
        <v>8653238</v>
      </c>
      <c r="H11" s="88">
        <f t="shared" si="1"/>
        <v>1644115.22</v>
      </c>
      <c r="I11" s="89">
        <f t="shared" ref="I11:I16" si="3">+G11+H11</f>
        <v>10297353.220000001</v>
      </c>
    </row>
    <row r="12" spans="2:10" ht="26.25" customHeight="1" x14ac:dyDescent="0.25">
      <c r="B12" s="112" t="s">
        <v>84</v>
      </c>
      <c r="C12" s="321">
        <v>700000000</v>
      </c>
      <c r="D12" s="329">
        <v>25244493.15068493</v>
      </c>
      <c r="E12" s="320">
        <f t="shared" si="2"/>
        <v>4796453.6986301364</v>
      </c>
      <c r="F12" s="319">
        <f t="shared" ref="F12" si="4">+D12+E12</f>
        <v>30040946.849315066</v>
      </c>
      <c r="G12" s="123">
        <v>40810959</v>
      </c>
      <c r="H12" s="88">
        <f t="shared" ref="H12" si="5">+G12*0.19</f>
        <v>7754082.21</v>
      </c>
      <c r="I12" s="89">
        <f t="shared" ref="I12" si="6">+G12+H12</f>
        <v>48565041.210000001</v>
      </c>
    </row>
    <row r="13" spans="2:10" ht="26.25" customHeight="1" x14ac:dyDescent="0.25">
      <c r="B13" s="112" t="s">
        <v>73</v>
      </c>
      <c r="C13" s="321">
        <v>5000000000</v>
      </c>
      <c r="D13" s="329">
        <v>25236164.383561645</v>
      </c>
      <c r="E13" s="320">
        <f t="shared" si="2"/>
        <v>4794871.2328767125</v>
      </c>
      <c r="F13" s="319">
        <f t="shared" si="0"/>
        <v>30031035.616438359</v>
      </c>
      <c r="G13" s="123">
        <v>25236164</v>
      </c>
      <c r="H13" s="88">
        <f t="shared" si="1"/>
        <v>4794871.16</v>
      </c>
      <c r="I13" s="89">
        <v>30031036</v>
      </c>
    </row>
    <row r="14" spans="2:10" ht="26.25" customHeight="1" x14ac:dyDescent="0.25">
      <c r="B14" s="112" t="s">
        <v>85</v>
      </c>
      <c r="C14" s="321">
        <v>445500000</v>
      </c>
      <c r="D14" s="329">
        <v>14322397.808219178</v>
      </c>
      <c r="E14" s="320">
        <f t="shared" si="2"/>
        <v>2721255.583561644</v>
      </c>
      <c r="F14" s="319">
        <f t="shared" ref="F14" si="7">+D14+E14</f>
        <v>17043653.391780823</v>
      </c>
      <c r="G14" s="123">
        <v>14322398</v>
      </c>
      <c r="H14" s="88">
        <f t="shared" ref="H14" si="8">+G14*0.19</f>
        <v>2721255.62</v>
      </c>
      <c r="I14" s="89">
        <v>17043653</v>
      </c>
    </row>
    <row r="15" spans="2:10" ht="26.25" customHeight="1" x14ac:dyDescent="0.25">
      <c r="B15" s="112" t="s">
        <v>86</v>
      </c>
      <c r="C15" s="321">
        <v>8000000000</v>
      </c>
      <c r="D15" s="329">
        <v>11327123.287671234</v>
      </c>
      <c r="E15" s="320">
        <f t="shared" si="2"/>
        <v>2152153.4246575343</v>
      </c>
      <c r="F15" s="319">
        <f t="shared" si="0"/>
        <v>13479276.712328769</v>
      </c>
      <c r="G15" s="123">
        <v>11327123</v>
      </c>
      <c r="H15" s="88">
        <f>+G15*0.19</f>
        <v>2152153.37</v>
      </c>
      <c r="I15" s="89">
        <v>13479277</v>
      </c>
    </row>
    <row r="16" spans="2:10" ht="26.25" customHeight="1" thickBot="1" x14ac:dyDescent="0.3">
      <c r="B16" s="113" t="s">
        <v>87</v>
      </c>
      <c r="C16" s="318"/>
      <c r="D16" s="120"/>
      <c r="E16" s="125">
        <f t="shared" si="2"/>
        <v>0</v>
      </c>
      <c r="F16" s="317">
        <v>9608661</v>
      </c>
      <c r="G16" s="122">
        <v>8074505</v>
      </c>
      <c r="H16" s="121">
        <f>+G16*0.19</f>
        <v>1534155.95</v>
      </c>
      <c r="I16" s="124">
        <f t="shared" si="3"/>
        <v>9608660.9499999993</v>
      </c>
    </row>
    <row r="17" spans="2:11" ht="35.25" customHeight="1" thickBot="1" x14ac:dyDescent="0.3">
      <c r="B17" s="730" t="s">
        <v>29</v>
      </c>
      <c r="C17" s="731"/>
      <c r="D17" s="114">
        <f t="shared" ref="D17:E17" si="9">SUM(D10:D16)</f>
        <v>829967433.19726026</v>
      </c>
      <c r="E17" s="115">
        <f t="shared" si="9"/>
        <v>157693813.07747942</v>
      </c>
      <c r="F17" s="116">
        <v>997269908</v>
      </c>
      <c r="G17" s="117">
        <v>838040548</v>
      </c>
      <c r="H17" s="118">
        <f>SUM(H10:H16)</f>
        <v>159227703.93000001</v>
      </c>
      <c r="I17" s="119">
        <f>SUM(I10:I16)</f>
        <v>997268252.38000011</v>
      </c>
    </row>
    <row r="18" spans="2:11" s="15" customFormat="1" ht="32.25" customHeight="1" thickBot="1" x14ac:dyDescent="0.3">
      <c r="B18" s="728" t="s">
        <v>13</v>
      </c>
      <c r="C18" s="729"/>
      <c r="D18" s="729"/>
      <c r="E18" s="729"/>
      <c r="F18" s="70">
        <f>F17</f>
        <v>997269908</v>
      </c>
      <c r="G18" s="734" t="s">
        <v>27</v>
      </c>
      <c r="H18" s="735"/>
      <c r="I18" s="156">
        <f>I17</f>
        <v>997268252.38000011</v>
      </c>
      <c r="K18" s="331" t="s">
        <v>111</v>
      </c>
    </row>
    <row r="19" spans="2:11" s="15" customFormat="1" ht="32.25" customHeight="1" thickBot="1" x14ac:dyDescent="0.3">
      <c r="B19" s="732" t="s">
        <v>28</v>
      </c>
      <c r="C19" s="733"/>
      <c r="D19" s="733"/>
      <c r="E19" s="733"/>
      <c r="F19" s="71">
        <v>304</v>
      </c>
      <c r="G19" s="736" t="s">
        <v>14</v>
      </c>
      <c r="H19" s="737"/>
      <c r="I19" s="90">
        <v>304</v>
      </c>
    </row>
    <row r="21" spans="2:11" x14ac:dyDescent="0.25">
      <c r="K21" s="14" t="s">
        <v>111</v>
      </c>
    </row>
    <row r="24" spans="2:11" x14ac:dyDescent="0.25">
      <c r="E24" s="16"/>
    </row>
    <row r="27" spans="2:11" x14ac:dyDescent="0.25">
      <c r="K27" s="332" t="s">
        <v>111</v>
      </c>
    </row>
  </sheetData>
  <mergeCells count="11">
    <mergeCell ref="B3:I3"/>
    <mergeCell ref="B5:I5"/>
    <mergeCell ref="B2:I2"/>
    <mergeCell ref="G8:I8"/>
    <mergeCell ref="B6:I6"/>
    <mergeCell ref="B8:F8"/>
    <mergeCell ref="B18:E18"/>
    <mergeCell ref="B17:C17"/>
    <mergeCell ref="B19:E19"/>
    <mergeCell ref="G18:H18"/>
    <mergeCell ref="G19:H19"/>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5"/>
  <sheetViews>
    <sheetView showGridLines="0" view="pageBreakPreview" topLeftCell="A8" zoomScale="70" zoomScaleNormal="100" zoomScaleSheetLayoutView="70" workbookViewId="0">
      <selection activeCell="B3" sqref="B3:D3"/>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5" customFormat="1" ht="23.25" x14ac:dyDescent="0.25">
      <c r="B2" s="745" t="str">
        <f>' COND. TEC. BASICA '!B2</f>
        <v>EMPRESA DE LICORES DE CUNDINAMARCA</v>
      </c>
      <c r="C2" s="745"/>
      <c r="D2" s="745"/>
    </row>
    <row r="3" spans="2:4" s="25" customFormat="1" ht="23.25" x14ac:dyDescent="0.25">
      <c r="B3" s="335" t="str">
        <f>' COND. TEC. BASICA '!B3</f>
        <v>INVITACIÓN ABIERTA No. 008 DE 2024</v>
      </c>
      <c r="C3" s="335"/>
      <c r="D3" s="335"/>
    </row>
    <row r="4" spans="2:4" s="25" customFormat="1" ht="23.25" x14ac:dyDescent="0.25">
      <c r="B4" s="26"/>
      <c r="C4" s="26"/>
      <c r="D4" s="26"/>
    </row>
    <row r="5" spans="2:4" s="25" customFormat="1" ht="23.25" x14ac:dyDescent="0.25">
      <c r="B5" s="336" t="s">
        <v>44</v>
      </c>
      <c r="C5" s="336"/>
      <c r="D5" s="336"/>
    </row>
    <row r="6" spans="2:4" s="25" customFormat="1" ht="23.25" x14ac:dyDescent="0.25">
      <c r="B6" s="336" t="str">
        <f>' COND. TEC. BASICA '!B6</f>
        <v>GRUPO UNO</v>
      </c>
      <c r="C6" s="336"/>
      <c r="D6" s="336"/>
    </row>
    <row r="7" spans="2:4" ht="34.5" customHeight="1" thickBot="1" x14ac:dyDescent="0.3">
      <c r="B7" s="27"/>
      <c r="C7" s="27"/>
      <c r="D7" s="27"/>
    </row>
    <row r="8" spans="2:4" ht="158.25" customHeight="1" thickBot="1" x14ac:dyDescent="0.3">
      <c r="B8" s="72" t="s">
        <v>67</v>
      </c>
      <c r="C8" s="72" t="s">
        <v>39</v>
      </c>
      <c r="D8" s="97" t="str">
        <f>' COND. TEC. BASICA '!C10</f>
        <v>UNIÓN TEMPORAL MAPFRE SEGUROS GENERALES DE COLOMBIA S.A. – SEGUROS GENERALES SURAMERICANA S.A - LA PREVISORA S A COMPAÑIA DE SEGUROS – ASEGURADORA SOLIDARIA DE COLOMBIA ENTIDAD COOPERATIVA - AXA COLPATRIA SEGUROS S.A.</v>
      </c>
    </row>
    <row r="9" spans="2:4" ht="30.75" customHeight="1" x14ac:dyDescent="0.25">
      <c r="B9" s="19" t="str">
        <f>EVAL.ECON!B10</f>
        <v>TODO RIESGO DAÑOS MATERIALES</v>
      </c>
      <c r="C9" s="10">
        <v>58.75</v>
      </c>
      <c r="D9" s="99">
        <f>C9</f>
        <v>58.75</v>
      </c>
    </row>
    <row r="10" spans="2:4" ht="30.75" customHeight="1" x14ac:dyDescent="0.25">
      <c r="B10" s="19" t="str">
        <f>EVAL.ECON!B11</f>
        <v>TODO RIESGO EQUIPO Y MAQUINARIA</v>
      </c>
      <c r="C10" s="10">
        <v>58.75</v>
      </c>
      <c r="D10" s="99">
        <f t="shared" ref="D10:D13" si="0">C10</f>
        <v>58.75</v>
      </c>
    </row>
    <row r="11" spans="2:4" ht="30.75" customHeight="1" x14ac:dyDescent="0.25">
      <c r="B11" s="19" t="str">
        <f>EVAL.ECON!B12</f>
        <v>MANEJO GLONAL ENTIDADES ESTATALES</v>
      </c>
      <c r="C11" s="10">
        <v>78.75</v>
      </c>
      <c r="D11" s="99">
        <f t="shared" si="0"/>
        <v>78.75</v>
      </c>
    </row>
    <row r="12" spans="2:4" ht="30.75" customHeight="1" x14ac:dyDescent="0.25">
      <c r="B12" s="19" t="str">
        <f>EVAL.ECON!B13</f>
        <v>RESPONSABILIDAD CIVIL EXTRACONTRACTUAL</v>
      </c>
      <c r="C12" s="10">
        <v>78.75</v>
      </c>
      <c r="D12" s="99">
        <f t="shared" si="0"/>
        <v>78.75</v>
      </c>
    </row>
    <row r="13" spans="2:4" ht="30.75" customHeight="1" x14ac:dyDescent="0.25">
      <c r="B13" s="19" t="str">
        <f>EVAL.ECON!B14</f>
        <v>AUTOMÓVILES</v>
      </c>
      <c r="C13" s="10">
        <v>78.75</v>
      </c>
      <c r="D13" s="99">
        <f t="shared" si="0"/>
        <v>78.75</v>
      </c>
    </row>
    <row r="14" spans="2:4" ht="36.6" customHeight="1" thickBot="1" x14ac:dyDescent="0.3">
      <c r="B14" s="32" t="str">
        <f>EVAL.ECON!B15</f>
        <v>TRANSPORTE DE MERCANCÍAS</v>
      </c>
      <c r="C14" s="10">
        <v>78.75</v>
      </c>
      <c r="D14" s="99">
        <f>C14</f>
        <v>78.75</v>
      </c>
    </row>
    <row r="15" spans="2:4" ht="36" customHeight="1" thickBot="1" x14ac:dyDescent="0.3">
      <c r="B15" s="73" t="s">
        <v>45</v>
      </c>
      <c r="C15" s="74">
        <f>EVAL.ECON!F18</f>
        <v>997269908</v>
      </c>
      <c r="D15" s="98">
        <f>EVAL.ECON!I18</f>
        <v>997268252.38000011</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topLeftCell="A12" zoomScale="70" zoomScaleNormal="70" zoomScaleSheetLayoutView="70" workbookViewId="0">
      <selection activeCell="I11" sqref="I11"/>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20" customWidth="1"/>
    <col min="5" max="5" width="35" style="5" customWidth="1"/>
    <col min="6" max="16384" width="11.42578125" style="5"/>
  </cols>
  <sheetData>
    <row r="1" spans="2:5" s="25" customFormat="1" ht="23.25" x14ac:dyDescent="0.25">
      <c r="D1" s="33"/>
    </row>
    <row r="2" spans="2:5" s="25" customFormat="1" ht="23.25" x14ac:dyDescent="0.25">
      <c r="B2" s="745" t="str">
        <f>+' COND. TEC. BASICA '!B2</f>
        <v>EMPRESA DE LICORES DE CUNDINAMARCA</v>
      </c>
      <c r="C2" s="745"/>
      <c r="D2" s="745"/>
      <c r="E2" s="745"/>
    </row>
    <row r="3" spans="2:5" s="25" customFormat="1" ht="23.25" x14ac:dyDescent="0.25">
      <c r="B3" s="754" t="str">
        <f>+' COND. TEC. BASICA '!B3</f>
        <v>INVITACIÓN ABIERTA No. 008 DE 2024</v>
      </c>
      <c r="C3" s="754"/>
      <c r="D3" s="754"/>
      <c r="E3" s="754"/>
    </row>
    <row r="4" spans="2:5" s="25" customFormat="1" ht="23.25" x14ac:dyDescent="0.25">
      <c r="D4" s="33"/>
    </row>
    <row r="5" spans="2:5" s="25" customFormat="1" ht="23.25" x14ac:dyDescent="0.25">
      <c r="B5" s="336" t="s">
        <v>49</v>
      </c>
      <c r="C5" s="336"/>
      <c r="D5" s="336"/>
      <c r="E5" s="336"/>
    </row>
    <row r="6" spans="2:5" s="25" customFormat="1" ht="23.25" x14ac:dyDescent="0.25">
      <c r="B6" s="336" t="str">
        <f>' COND. TEC. BASICA '!B6</f>
        <v>GRUPO UNO</v>
      </c>
      <c r="C6" s="336"/>
      <c r="D6" s="336"/>
      <c r="E6" s="336"/>
    </row>
    <row r="7" spans="2:5" s="25" customFormat="1" ht="24" thickBot="1" x14ac:dyDescent="0.3">
      <c r="B7" s="24"/>
      <c r="C7" s="24"/>
      <c r="D7" s="24"/>
      <c r="E7" s="24"/>
    </row>
    <row r="8" spans="2:5" s="25" customFormat="1" ht="99" customHeight="1" thickBot="1" x14ac:dyDescent="0.3">
      <c r="B8" s="757" t="s">
        <v>30</v>
      </c>
      <c r="C8" s="758"/>
      <c r="D8" s="755" t="str">
        <f>' COND. TEC. BASICA '!C10</f>
        <v>UNIÓN TEMPORAL MAPFRE SEGUROS GENERALES DE COLOMBIA S.A. – SEGUROS GENERALES SURAMERICANA S.A - LA PREVISORA S A COMPAÑIA DE SEGUROS – ASEGURADORA SOLIDARIA DE COLOMBIA ENTIDAD COOPERATIVA - AXA COLPATRIA SEGUROS S.A.</v>
      </c>
      <c r="E8" s="756"/>
    </row>
    <row r="9" spans="2:5" ht="47.25" customHeight="1" thickBot="1" x14ac:dyDescent="0.3">
      <c r="B9" s="11" t="s">
        <v>8</v>
      </c>
      <c r="C9" s="43" t="s">
        <v>47</v>
      </c>
      <c r="D9" s="95" t="s">
        <v>32</v>
      </c>
      <c r="E9" s="96" t="s">
        <v>47</v>
      </c>
    </row>
    <row r="10" spans="2:5" ht="409.5" customHeight="1" x14ac:dyDescent="0.25">
      <c r="B10" s="750" t="s">
        <v>41</v>
      </c>
      <c r="C10" s="748">
        <v>10</v>
      </c>
      <c r="D10" s="746" t="s">
        <v>91</v>
      </c>
      <c r="E10" s="752">
        <f>C10</f>
        <v>10</v>
      </c>
    </row>
    <row r="11" spans="2:5" ht="306.75" customHeight="1" x14ac:dyDescent="0.25">
      <c r="B11" s="751"/>
      <c r="C11" s="749"/>
      <c r="D11" s="747"/>
      <c r="E11" s="753"/>
    </row>
    <row r="12" spans="2:5" ht="135.75" customHeight="1" x14ac:dyDescent="0.25">
      <c r="B12" s="45" t="s">
        <v>42</v>
      </c>
      <c r="C12" s="53">
        <v>5</v>
      </c>
      <c r="D12" s="190"/>
      <c r="E12" s="34"/>
    </row>
    <row r="13" spans="2:5" ht="158.25" customHeight="1" thickBot="1" x14ac:dyDescent="0.3">
      <c r="B13" s="52" t="s">
        <v>46</v>
      </c>
      <c r="C13" s="54">
        <v>0</v>
      </c>
      <c r="D13" s="50"/>
      <c r="E13" s="35"/>
    </row>
    <row r="14" spans="2:5" ht="38.25" customHeight="1" thickBot="1" x14ac:dyDescent="0.3">
      <c r="B14" s="91"/>
      <c r="C14" s="91"/>
      <c r="D14" s="93" t="s">
        <v>70</v>
      </c>
      <c r="E14" s="94">
        <f>SUM(E10:E13)</f>
        <v>10</v>
      </c>
    </row>
    <row r="15" spans="2:5" x14ac:dyDescent="0.25">
      <c r="E15" s="49"/>
    </row>
    <row r="16" spans="2:5" x14ac:dyDescent="0.25">
      <c r="E16" s="49"/>
    </row>
    <row r="17" spans="5:5" x14ac:dyDescent="0.25">
      <c r="E17" s="49"/>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topLeftCell="A10" zoomScale="70" zoomScaleNormal="70" zoomScaleSheetLayoutView="70" workbookViewId="0">
      <selection activeCell="B4" sqref="B4"/>
    </sheetView>
  </sheetViews>
  <sheetFormatPr baseColWidth="10" defaultColWidth="11.42578125" defaultRowHeight="16.5" x14ac:dyDescent="0.25"/>
  <cols>
    <col min="1" max="1" width="11.42578125" style="5"/>
    <col min="2" max="3" width="27.5703125" style="20" customWidth="1"/>
    <col min="4" max="4" width="22.85546875" style="5" customWidth="1"/>
    <col min="5" max="5" width="49.28515625" style="20" customWidth="1"/>
    <col min="6" max="6" width="35" style="5" customWidth="1"/>
    <col min="7" max="16384" width="11.42578125" style="5"/>
  </cols>
  <sheetData>
    <row r="1" spans="2:6" s="25" customFormat="1" ht="23.25" x14ac:dyDescent="0.25">
      <c r="B1" s="33"/>
      <c r="C1" s="33"/>
      <c r="E1" s="33"/>
    </row>
    <row r="2" spans="2:6" s="25" customFormat="1" ht="23.25" x14ac:dyDescent="0.25">
      <c r="B2" s="745" t="str">
        <f>+' COND. TEC. BASICA '!B2</f>
        <v>EMPRESA DE LICORES DE CUNDINAMARCA</v>
      </c>
      <c r="C2" s="745"/>
      <c r="D2" s="745"/>
      <c r="E2" s="745"/>
      <c r="F2" s="745"/>
    </row>
    <row r="3" spans="2:6" s="25" customFormat="1" ht="23.25" x14ac:dyDescent="0.25">
      <c r="B3" s="754" t="str">
        <f>+' COND. TEC. BASICA '!B3</f>
        <v>INVITACIÓN ABIERTA No. 008 DE 2024</v>
      </c>
      <c r="C3" s="754"/>
      <c r="D3" s="754"/>
      <c r="E3" s="754"/>
      <c r="F3" s="754"/>
    </row>
    <row r="4" spans="2:6" s="25" customFormat="1" ht="23.25" x14ac:dyDescent="0.25">
      <c r="B4" s="33"/>
      <c r="C4" s="33"/>
      <c r="E4" s="33"/>
    </row>
    <row r="5" spans="2:6" s="25" customFormat="1" ht="23.25" x14ac:dyDescent="0.25">
      <c r="B5" s="336" t="s">
        <v>54</v>
      </c>
      <c r="C5" s="336"/>
      <c r="D5" s="336"/>
      <c r="E5" s="336"/>
      <c r="F5" s="336"/>
    </row>
    <row r="6" spans="2:6" s="25" customFormat="1" ht="23.25" x14ac:dyDescent="0.25">
      <c r="B6" s="336" t="str">
        <f>+' COND. TEC. BASICA '!B6</f>
        <v>GRUPO UNO</v>
      </c>
      <c r="C6" s="336"/>
      <c r="D6" s="336"/>
      <c r="E6" s="336"/>
      <c r="F6" s="336"/>
    </row>
    <row r="7" spans="2:6" s="25" customFormat="1" ht="24" thickBot="1" x14ac:dyDescent="0.3">
      <c r="B7" s="24"/>
      <c r="C7" s="24"/>
      <c r="D7" s="24"/>
      <c r="E7" s="24"/>
      <c r="F7" s="24"/>
    </row>
    <row r="8" spans="2:6" s="25" customFormat="1" ht="96" customHeight="1" thickBot="1" x14ac:dyDescent="0.3">
      <c r="B8" s="757" t="s">
        <v>30</v>
      </c>
      <c r="C8" s="762"/>
      <c r="D8" s="758"/>
      <c r="E8" s="755" t="str">
        <f>' COND. TEC. BASICA '!C10</f>
        <v>UNIÓN TEMPORAL MAPFRE SEGUROS GENERALES DE COLOMBIA S.A. – SEGUROS GENERALES SURAMERICANA S.A - LA PREVISORA S A COMPAÑIA DE SEGUROS – ASEGURADORA SOLIDARIA DE COLOMBIA ENTIDAD COOPERATIVA - AXA COLPATRIA SEGUROS S.A.</v>
      </c>
      <c r="F8" s="756"/>
    </row>
    <row r="9" spans="2:6" ht="42" customHeight="1" thickBot="1" x14ac:dyDescent="0.3">
      <c r="B9" s="763" t="s">
        <v>8</v>
      </c>
      <c r="C9" s="764"/>
      <c r="D9" s="51" t="s">
        <v>47</v>
      </c>
      <c r="E9" s="100" t="s">
        <v>32</v>
      </c>
      <c r="F9" s="101" t="s">
        <v>47</v>
      </c>
    </row>
    <row r="10" spans="2:6" ht="38.25" customHeight="1" x14ac:dyDescent="0.25">
      <c r="B10" s="57" t="s">
        <v>55</v>
      </c>
      <c r="C10" s="58">
        <v>1</v>
      </c>
      <c r="D10" s="759">
        <v>0.01</v>
      </c>
      <c r="E10" s="765" t="s">
        <v>80</v>
      </c>
      <c r="F10" s="151">
        <v>0</v>
      </c>
    </row>
    <row r="11" spans="2:6" ht="38.25" customHeight="1" x14ac:dyDescent="0.25">
      <c r="B11" s="59" t="s">
        <v>56</v>
      </c>
      <c r="C11" s="60">
        <v>2</v>
      </c>
      <c r="D11" s="760"/>
      <c r="E11" s="766"/>
      <c r="F11" s="152">
        <v>0</v>
      </c>
    </row>
    <row r="12" spans="2:6" ht="38.25" customHeight="1" x14ac:dyDescent="0.25">
      <c r="B12" s="59" t="s">
        <v>57</v>
      </c>
      <c r="C12" s="60">
        <v>3</v>
      </c>
      <c r="D12" s="760"/>
      <c r="E12" s="766"/>
      <c r="F12" s="152">
        <v>0</v>
      </c>
    </row>
    <row r="13" spans="2:6" ht="38.25" customHeight="1" x14ac:dyDescent="0.25">
      <c r="B13" s="59" t="s">
        <v>58</v>
      </c>
      <c r="C13" s="60">
        <v>4</v>
      </c>
      <c r="D13" s="760"/>
      <c r="E13" s="766"/>
      <c r="F13" s="152">
        <v>0</v>
      </c>
    </row>
    <row r="14" spans="2:6" ht="38.25" customHeight="1" thickBot="1" x14ac:dyDescent="0.3">
      <c r="B14" s="61" t="s">
        <v>59</v>
      </c>
      <c r="C14" s="62">
        <v>5</v>
      </c>
      <c r="D14" s="761"/>
      <c r="E14" s="767"/>
      <c r="F14" s="153">
        <v>0</v>
      </c>
    </row>
    <row r="15" spans="2:6" ht="38.25" customHeight="1" thickBot="1" x14ac:dyDescent="0.3">
      <c r="E15" s="93" t="s">
        <v>70</v>
      </c>
      <c r="F15" s="94">
        <f>SUM(F10:F14)</f>
        <v>0</v>
      </c>
    </row>
    <row r="16" spans="2:6" x14ac:dyDescent="0.25">
      <c r="F16" s="49"/>
    </row>
    <row r="17" spans="6:6" x14ac:dyDescent="0.25">
      <c r="F17" s="49"/>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topLeftCell="A12" zoomScale="70" zoomScaleNormal="70" zoomScaleSheetLayoutView="70" workbookViewId="0">
      <selection activeCell="C9" sqref="C9"/>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5" customFormat="1" ht="23.25" x14ac:dyDescent="0.25"/>
    <row r="2" spans="2:4" s="25" customFormat="1" ht="23.25" x14ac:dyDescent="0.25">
      <c r="B2" s="745" t="str">
        <f>' COND. TEC. BASICA '!B2</f>
        <v>EMPRESA DE LICORES DE CUNDINAMARCA</v>
      </c>
      <c r="C2" s="745"/>
      <c r="D2" s="745"/>
    </row>
    <row r="3" spans="2:4" s="25" customFormat="1" ht="30.75" customHeight="1" x14ac:dyDescent="0.25">
      <c r="B3" s="754" t="str">
        <f>' COND. TEC. BASICA '!B3</f>
        <v>INVITACIÓN ABIERTA No. 008 DE 2024</v>
      </c>
      <c r="C3" s="754"/>
      <c r="D3" s="754"/>
    </row>
    <row r="4" spans="2:4" s="25" customFormat="1" ht="30.75" customHeight="1" x14ac:dyDescent="0.25">
      <c r="B4" s="40"/>
      <c r="C4" s="40"/>
      <c r="D4" s="40"/>
    </row>
    <row r="5" spans="2:4" s="25" customFormat="1" ht="30.75" customHeight="1" x14ac:dyDescent="0.25">
      <c r="B5" s="336" t="s">
        <v>48</v>
      </c>
      <c r="C5" s="336"/>
      <c r="D5" s="336"/>
    </row>
    <row r="6" spans="2:4" s="25" customFormat="1" ht="30.75" customHeight="1" x14ac:dyDescent="0.25">
      <c r="B6" s="336" t="str">
        <f>' COND. TEC. BASICA '!B6</f>
        <v>GRUPO UNO</v>
      </c>
      <c r="C6" s="336"/>
      <c r="D6" s="336"/>
    </row>
    <row r="7" spans="2:4" ht="30.75" customHeight="1" thickBot="1" x14ac:dyDescent="0.3">
      <c r="B7" s="768"/>
      <c r="C7" s="768"/>
      <c r="D7" s="768"/>
    </row>
    <row r="8" spans="2:4" s="25" customFormat="1" ht="91.5" customHeight="1" thickBot="1" x14ac:dyDescent="0.3">
      <c r="B8" s="75" t="s">
        <v>30</v>
      </c>
      <c r="C8" s="755" t="str">
        <f>' COND. TEC. BASICA '!C10</f>
        <v>UNIÓN TEMPORAL MAPFRE SEGUROS GENERALES DE COLOMBIA S.A. – SEGUROS GENERALES SURAMERICANA S.A - LA PREVISORA S A COMPAÑIA DE SEGUROS – ASEGURADORA SOLIDARIA DE COLOMBIA ENTIDAD COOPERATIVA - AXA COLPATRIA SEGUROS S.A.</v>
      </c>
      <c r="D8" s="756"/>
    </row>
    <row r="9" spans="2:4" ht="54" customHeight="1" thickBot="1" x14ac:dyDescent="0.3">
      <c r="B9" s="11" t="s">
        <v>31</v>
      </c>
      <c r="C9" s="11" t="s">
        <v>32</v>
      </c>
      <c r="D9" s="43" t="s">
        <v>47</v>
      </c>
    </row>
    <row r="10" spans="2:4" ht="113.25" customHeight="1" x14ac:dyDescent="0.25">
      <c r="B10" s="92" t="s">
        <v>33</v>
      </c>
      <c r="C10" s="104"/>
      <c r="D10" s="56"/>
    </row>
    <row r="11" spans="2:4" ht="266.25" customHeight="1" x14ac:dyDescent="0.25">
      <c r="B11" s="45" t="s">
        <v>34</v>
      </c>
      <c r="C11" s="46"/>
      <c r="D11" s="47"/>
    </row>
    <row r="12" spans="2:4" ht="113.25" customHeight="1" x14ac:dyDescent="0.25">
      <c r="B12" s="12" t="s">
        <v>50</v>
      </c>
      <c r="C12" s="13"/>
      <c r="D12" s="44"/>
    </row>
    <row r="13" spans="2:4" ht="113.25" customHeight="1" thickBot="1" x14ac:dyDescent="0.3">
      <c r="B13" s="105" t="s">
        <v>51</v>
      </c>
      <c r="C13" s="106"/>
      <c r="D13" s="107"/>
    </row>
    <row r="14" spans="2:4" ht="43.5" customHeight="1" thickBot="1" x14ac:dyDescent="0.3">
      <c r="B14" s="108"/>
      <c r="C14" s="102" t="s">
        <v>70</v>
      </c>
      <c r="D14" s="103">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topLeftCell="A8" zoomScale="70" zoomScaleNormal="70" zoomScaleSheetLayoutView="70" workbookViewId="0">
      <selection activeCell="C9" sqref="C9"/>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6" customFormat="1" ht="23.25" x14ac:dyDescent="0.35"/>
    <row r="2" spans="2:3" s="36" customFormat="1" ht="23.25" x14ac:dyDescent="0.35">
      <c r="B2" s="771" t="str">
        <f>' COND. TEC. BASICA '!B2</f>
        <v>EMPRESA DE LICORES DE CUNDINAMARCA</v>
      </c>
      <c r="C2" s="771"/>
    </row>
    <row r="3" spans="2:3" s="36" customFormat="1" ht="23.25" x14ac:dyDescent="0.35">
      <c r="B3" s="770" t="str">
        <f>' COND. TEC. BASICA '!B3</f>
        <v>INVITACIÓN ABIERTA No. 008 DE 2024</v>
      </c>
      <c r="C3" s="770"/>
    </row>
    <row r="4" spans="2:3" s="36" customFormat="1" ht="23.25" x14ac:dyDescent="0.35"/>
    <row r="5" spans="2:3" s="36" customFormat="1" ht="23.25" x14ac:dyDescent="0.35">
      <c r="B5" s="769" t="s">
        <v>22</v>
      </c>
      <c r="C5" s="769"/>
    </row>
    <row r="6" spans="2:3" s="36" customFormat="1" ht="23.25" x14ac:dyDescent="0.35">
      <c r="B6" s="769" t="str">
        <f>' COND. TEC. BASICA '!B6</f>
        <v>GRUPO UNO</v>
      </c>
      <c r="C6" s="769"/>
    </row>
    <row r="7" spans="2:3" ht="17.25" thickBot="1" x14ac:dyDescent="0.35"/>
    <row r="8" spans="2:3" ht="140.25" customHeight="1" x14ac:dyDescent="0.3">
      <c r="B8" s="77" t="s">
        <v>8</v>
      </c>
      <c r="C8" s="109" t="str">
        <f>' COND. TEC. BASICA '!C10</f>
        <v>UNIÓN TEMPORAL MAPFRE SEGUROS GENERALES DE COLOMBIA S.A. – SEGUROS GENERALES SURAMERICANA S.A - LA PREVISORA S A COMPAÑIA DE SEGUROS – ASEGURADORA SOLIDARIA DE COLOMBIA ENTIDAD COOPERATIVA - AXA COLPATRIA SEGUROS S.A.</v>
      </c>
    </row>
    <row r="9" spans="2:3" ht="229.5" customHeight="1" thickBot="1" x14ac:dyDescent="0.35">
      <c r="B9" s="66" t="s">
        <v>52</v>
      </c>
      <c r="C9" s="48" t="s">
        <v>75</v>
      </c>
    </row>
    <row r="10" spans="2:3" ht="39" customHeight="1" thickBot="1" x14ac:dyDescent="0.35">
      <c r="B10" s="67" t="s">
        <v>70</v>
      </c>
      <c r="C10" s="110">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7"/>
  <sheetViews>
    <sheetView showGridLines="0" view="pageBreakPreview" topLeftCell="A8" zoomScale="70" zoomScaleNormal="70" zoomScaleSheetLayoutView="70" workbookViewId="0">
      <selection activeCell="E18" sqref="E18"/>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7" customFormat="1" ht="41.25" customHeight="1" x14ac:dyDescent="0.25"/>
    <row r="2" spans="2:5" s="37" customFormat="1" ht="23.25" customHeight="1" x14ac:dyDescent="0.25">
      <c r="B2" s="740" t="str">
        <f>+EVAL.ECON!B2</f>
        <v>EMPRESA DE LICORES DE CUNDINAMARCA</v>
      </c>
      <c r="C2" s="740"/>
      <c r="D2" s="740"/>
      <c r="E2" s="740"/>
    </row>
    <row r="3" spans="2:5" s="37" customFormat="1" ht="26.25" customHeight="1" x14ac:dyDescent="0.25">
      <c r="B3" s="775" t="str">
        <f>+EVAL.ECON!B3</f>
        <v>INVITACIÓN ABIERTA No. 008 DE 2024</v>
      </c>
      <c r="C3" s="775"/>
      <c r="D3" s="775"/>
      <c r="E3" s="775"/>
    </row>
    <row r="4" spans="2:5" s="37" customFormat="1" ht="23.25" x14ac:dyDescent="0.25"/>
    <row r="5" spans="2:5" s="37" customFormat="1" ht="26.25" customHeight="1" x14ac:dyDescent="0.25">
      <c r="B5" s="774" t="s">
        <v>15</v>
      </c>
      <c r="C5" s="774"/>
      <c r="D5" s="774"/>
      <c r="E5" s="774"/>
    </row>
    <row r="6" spans="2:5" s="37" customFormat="1" ht="26.25" customHeight="1" x14ac:dyDescent="0.25">
      <c r="B6" s="739" t="str">
        <f>+EVAL.ECON!B6</f>
        <v>GRUPO UNO</v>
      </c>
      <c r="C6" s="739"/>
      <c r="D6" s="739"/>
      <c r="E6" s="739"/>
    </row>
    <row r="7" spans="2:5" s="37" customFormat="1" ht="26.25" customHeight="1" thickBot="1" x14ac:dyDescent="0.3">
      <c r="B7" s="39"/>
      <c r="C7" s="39"/>
      <c r="D7" s="39"/>
      <c r="E7" s="39"/>
    </row>
    <row r="8" spans="2:5" ht="147" customHeight="1" x14ac:dyDescent="0.25">
      <c r="B8" s="776" t="s">
        <v>66</v>
      </c>
      <c r="C8" s="111" t="str">
        <f>' COND. TEC. BASICA '!C10</f>
        <v>UNIÓN TEMPORAL MAPFRE SEGUROS GENERALES DE COLOMBIA S.A. – SEGUROS GENERALES SURAMERICANA S.A - LA PREVISORA S A COMPAÑIA DE SEGUROS – ASEGURADORA SOLIDARIA DE COLOMBIA ENTIDAD COOPERATIVA - AXA COLPATRIA SEGUROS S.A.</v>
      </c>
      <c r="D8" s="76" t="s">
        <v>23</v>
      </c>
      <c r="E8" s="772" t="s">
        <v>16</v>
      </c>
    </row>
    <row r="9" spans="2:5" ht="35.25" customHeight="1" thickBot="1" x14ac:dyDescent="0.3">
      <c r="B9" s="777"/>
      <c r="C9" s="126" t="s">
        <v>25</v>
      </c>
      <c r="D9" s="127" t="s">
        <v>24</v>
      </c>
      <c r="E9" s="773"/>
    </row>
    <row r="10" spans="2:5" ht="35.25" customHeight="1" x14ac:dyDescent="0.25">
      <c r="B10" s="131" t="str">
        <f>'MENOR PRIMA'!B9</f>
        <v>TODO RIESGO DAÑOS MATERIALES</v>
      </c>
      <c r="C10" s="132">
        <f>EVAL.ECON!I10</f>
        <v>868243231</v>
      </c>
      <c r="D10" s="132">
        <f>SUM(C10:C10)</f>
        <v>868243231</v>
      </c>
      <c r="E10" s="138">
        <f>+D10/(D17-D16)</f>
        <v>0.87909158027099088</v>
      </c>
    </row>
    <row r="11" spans="2:5" ht="35.25" customHeight="1" x14ac:dyDescent="0.25">
      <c r="B11" s="133" t="str">
        <f>EVAL.ECON!B11</f>
        <v>TODO RIESGO EQUIPO Y MAQUINARIA</v>
      </c>
      <c r="C11" s="130">
        <f>EVAL.ECON!I11</f>
        <v>10297353.220000001</v>
      </c>
      <c r="D11" s="130">
        <f t="shared" ref="D11:D16" si="0">SUM(C11:C11)</f>
        <v>10297353.220000001</v>
      </c>
      <c r="E11" s="137">
        <f>+D11/(D17-D16)</f>
        <v>1.0426014498670335E-2</v>
      </c>
    </row>
    <row r="12" spans="2:5" ht="35.25" customHeight="1" x14ac:dyDescent="0.25">
      <c r="B12" s="133" t="str">
        <f>EVAL.ECON!B12</f>
        <v>MANEJO GLONAL ENTIDADES ESTATALES</v>
      </c>
      <c r="C12" s="130">
        <f>EVAL.ECON!I12</f>
        <v>48565041.210000001</v>
      </c>
      <c r="D12" s="130">
        <f t="shared" si="0"/>
        <v>48565041.210000001</v>
      </c>
      <c r="E12" s="137">
        <f>+D12/(D17-D16)</f>
        <v>4.9171841828300644E-2</v>
      </c>
    </row>
    <row r="13" spans="2:5" ht="35.25" customHeight="1" x14ac:dyDescent="0.25">
      <c r="B13" s="133" t="str">
        <f>EVAL.ECON!B13</f>
        <v>RESPONSABILIDAD CIVIL EXTRACONTRACTUAL</v>
      </c>
      <c r="C13" s="130">
        <f>EVAL.ECON!I13</f>
        <v>30031036</v>
      </c>
      <c r="D13" s="130">
        <f t="shared" si="0"/>
        <v>30031036</v>
      </c>
      <c r="E13" s="137">
        <f>+D13/(D17-D16)</f>
        <v>3.0406261692370186E-2</v>
      </c>
    </row>
    <row r="14" spans="2:5" ht="35.25" customHeight="1" x14ac:dyDescent="0.25">
      <c r="B14" s="133" t="str">
        <f>EVAL.ECON!B14</f>
        <v>AUTOMÓVILES</v>
      </c>
      <c r="C14" s="130">
        <f>EVAL.ECON!I14</f>
        <v>17043653</v>
      </c>
      <c r="D14" s="130">
        <f t="shared" si="0"/>
        <v>17043653</v>
      </c>
      <c r="E14" s="137">
        <f>+D14/(D17-D16)</f>
        <v>1.7256606575675584E-2</v>
      </c>
    </row>
    <row r="15" spans="2:5" ht="35.25" customHeight="1" x14ac:dyDescent="0.25">
      <c r="B15" s="133" t="str">
        <f>EVAL.ECON!B15</f>
        <v>TRANSPORTE DE MERCANCÍAS</v>
      </c>
      <c r="C15" s="130">
        <f>EVAL.ECON!I15</f>
        <v>13479277</v>
      </c>
      <c r="D15" s="130">
        <f t="shared" si="0"/>
        <v>13479277</v>
      </c>
      <c r="E15" s="137">
        <f>+D15/(D17-D16)</f>
        <v>1.3647695133992265E-2</v>
      </c>
    </row>
    <row r="16" spans="2:5" ht="35.25" customHeight="1" thickBot="1" x14ac:dyDescent="0.3">
      <c r="B16" s="135" t="str">
        <f>EVAL.ECON!B16</f>
        <v>REMANENTE FUTURAS INCLUSIONES</v>
      </c>
      <c r="C16" s="136">
        <f>EVAL.ECON!I16</f>
        <v>9608660.9499999993</v>
      </c>
      <c r="D16" s="136">
        <f t="shared" si="0"/>
        <v>9608660.9499999993</v>
      </c>
      <c r="E16" s="134"/>
    </row>
    <row r="17" spans="2:5" ht="41.25" customHeight="1" thickBot="1" x14ac:dyDescent="0.3">
      <c r="B17" s="128" t="s">
        <v>12</v>
      </c>
      <c r="C17" s="157">
        <f>SUM(C10:C16)</f>
        <v>997268252.38000011</v>
      </c>
      <c r="D17" s="158">
        <f>SUM(D10:D16)</f>
        <v>997268252.38000011</v>
      </c>
      <c r="E17" s="129">
        <f>SUM(E10:E16)</f>
        <v>0.99999999999999989</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14"/>
  <sheetViews>
    <sheetView showGridLines="0" tabSelected="1" view="pageBreakPreview" zoomScale="70" zoomScaleNormal="70" zoomScaleSheetLayoutView="70" workbookViewId="0">
      <selection activeCell="J28" sqref="J28"/>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50" customWidth="1"/>
    <col min="6" max="6" width="18.28515625" style="6" customWidth="1"/>
    <col min="7" max="9" width="23.7109375" style="6" customWidth="1"/>
    <col min="10" max="10" width="27.5703125" style="6" customWidth="1"/>
    <col min="11" max="11" width="15.7109375" style="6" customWidth="1"/>
    <col min="12" max="12" width="10.28515625" style="6"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8" customFormat="1" ht="15.75" customHeight="1" x14ac:dyDescent="0.25">
      <c r="E1" s="149"/>
    </row>
    <row r="2" spans="2:15" s="38" customFormat="1" ht="15.75" customHeight="1" x14ac:dyDescent="0.25">
      <c r="B2" s="785" t="str">
        <f>+PONDERA!B2</f>
        <v>EMPRESA DE LICORES DE CUNDINAMARCA</v>
      </c>
      <c r="C2" s="785"/>
      <c r="D2" s="785"/>
      <c r="E2" s="785"/>
      <c r="F2" s="785"/>
      <c r="G2" s="785"/>
      <c r="H2" s="785"/>
      <c r="I2" s="785"/>
      <c r="J2" s="785"/>
      <c r="K2" s="785"/>
      <c r="L2" s="785"/>
      <c r="M2" s="785"/>
      <c r="N2" s="785"/>
    </row>
    <row r="3" spans="2:15" s="38" customFormat="1" ht="24" customHeight="1" x14ac:dyDescent="0.25">
      <c r="B3" s="787" t="str">
        <f>+PONDERA!B3</f>
        <v>INVITACIÓN ABIERTA No. 008 DE 2024</v>
      </c>
      <c r="C3" s="787"/>
      <c r="D3" s="787"/>
      <c r="E3" s="787"/>
      <c r="F3" s="787"/>
      <c r="G3" s="787"/>
      <c r="H3" s="787"/>
      <c r="I3" s="787"/>
      <c r="J3" s="787"/>
      <c r="K3" s="787"/>
      <c r="L3" s="787"/>
      <c r="M3" s="787"/>
      <c r="N3" s="787"/>
    </row>
    <row r="4" spans="2:15" s="38" customFormat="1" ht="24" customHeight="1" x14ac:dyDescent="0.25">
      <c r="B4" s="30"/>
      <c r="C4" s="30"/>
      <c r="D4" s="30"/>
      <c r="E4" s="30"/>
      <c r="F4" s="30"/>
      <c r="G4" s="30"/>
      <c r="H4" s="30"/>
      <c r="I4" s="30"/>
      <c r="J4" s="30"/>
      <c r="K4" s="30"/>
      <c r="L4" s="30"/>
      <c r="M4" s="30"/>
      <c r="N4" s="30"/>
    </row>
    <row r="5" spans="2:15" s="38" customFormat="1" ht="19.5" customHeight="1" x14ac:dyDescent="0.25">
      <c r="B5" s="786" t="s">
        <v>61</v>
      </c>
      <c r="C5" s="786"/>
      <c r="D5" s="786"/>
      <c r="E5" s="786"/>
      <c r="F5" s="786"/>
      <c r="G5" s="786"/>
      <c r="H5" s="786"/>
      <c r="I5" s="786"/>
      <c r="J5" s="786"/>
      <c r="K5" s="786"/>
      <c r="L5" s="786"/>
      <c r="M5" s="786"/>
      <c r="N5" s="786"/>
    </row>
    <row r="6" spans="2:15" s="38" customFormat="1" ht="24" customHeight="1" x14ac:dyDescent="0.25">
      <c r="B6" s="786" t="str">
        <f>+PONDERA!B6</f>
        <v>GRUPO UNO</v>
      </c>
      <c r="C6" s="786"/>
      <c r="D6" s="786"/>
      <c r="E6" s="786"/>
      <c r="F6" s="786"/>
      <c r="G6" s="786"/>
      <c r="H6" s="786"/>
      <c r="I6" s="786"/>
      <c r="J6" s="786"/>
      <c r="K6" s="786"/>
      <c r="L6" s="786"/>
      <c r="M6" s="786"/>
      <c r="N6" s="786"/>
    </row>
    <row r="7" spans="2:15" s="38" customFormat="1" ht="25.5" customHeight="1" thickBot="1" x14ac:dyDescent="0.3">
      <c r="B7" s="788"/>
      <c r="C7" s="788"/>
      <c r="D7" s="788"/>
      <c r="E7" s="788"/>
      <c r="F7" s="788"/>
      <c r="G7" s="788"/>
      <c r="H7" s="788"/>
      <c r="I7" s="788"/>
      <c r="J7" s="788"/>
      <c r="K7" s="788"/>
      <c r="L7" s="788"/>
      <c r="M7" s="788"/>
      <c r="N7" s="788"/>
    </row>
    <row r="8" spans="2:15" ht="68.25" customHeight="1" thickBot="1" x14ac:dyDescent="0.3">
      <c r="B8" s="796" t="str">
        <f>' COND. TEC. BASICA '!C10</f>
        <v>UNIÓN TEMPORAL MAPFRE SEGUROS GENERALES DE COLOMBIA S.A. – SEGUROS GENERALES SURAMERICANA S.A - LA PREVISORA S A COMPAÑIA DE SEGUROS – ASEGURADORA SOLIDARIA DE COLOMBIA ENTIDAD COOPERATIVA - AXA COLPATRIA SEGUROS S.A.</v>
      </c>
      <c r="C8" s="797"/>
      <c r="D8" s="797"/>
      <c r="E8" s="797"/>
      <c r="F8" s="797"/>
      <c r="G8" s="797"/>
      <c r="H8" s="797"/>
      <c r="I8" s="797"/>
      <c r="J8" s="797"/>
      <c r="K8" s="797"/>
      <c r="L8" s="797"/>
      <c r="M8" s="797"/>
      <c r="N8" s="798"/>
      <c r="O8" s="8"/>
    </row>
    <row r="9" spans="2:15" ht="162" customHeight="1" thickBot="1" x14ac:dyDescent="0.3">
      <c r="B9" s="78" t="s">
        <v>66</v>
      </c>
      <c r="C9" s="79" t="s">
        <v>17</v>
      </c>
      <c r="D9" s="79" t="s">
        <v>35</v>
      </c>
      <c r="E9" s="79" t="s">
        <v>71</v>
      </c>
      <c r="F9" s="79" t="s">
        <v>18</v>
      </c>
      <c r="G9" s="79" t="s">
        <v>43</v>
      </c>
      <c r="H9" s="80" t="s">
        <v>53</v>
      </c>
      <c r="I9" s="80" t="s">
        <v>36</v>
      </c>
      <c r="J9" s="80" t="s">
        <v>26</v>
      </c>
      <c r="K9" s="79" t="s">
        <v>20</v>
      </c>
      <c r="L9" s="81" t="s">
        <v>19</v>
      </c>
      <c r="M9" s="82" t="s">
        <v>21</v>
      </c>
      <c r="N9" s="83" t="s">
        <v>12</v>
      </c>
    </row>
    <row r="10" spans="2:15" ht="36.75" customHeight="1" x14ac:dyDescent="0.25">
      <c r="B10" s="140" t="str">
        <f>'MENOR PRIMA'!B9</f>
        <v>TODO RIESGO DAÑOS MATERIALES</v>
      </c>
      <c r="C10" s="802" t="s">
        <v>1</v>
      </c>
      <c r="D10" s="145">
        <f>+'G1. COND ADIC. TRDMC'!H41</f>
        <v>0</v>
      </c>
      <c r="E10" s="17">
        <f>'MENOR PRIMA'!D9</f>
        <v>58.75</v>
      </c>
      <c r="F10" s="17">
        <f>+'G1. CALIF. DEDUCIBLES TRDM'!J215</f>
        <v>2.82</v>
      </c>
      <c r="G10" s="18">
        <f>'APOYO INDUSTRIA NAL'!E14</f>
        <v>10</v>
      </c>
      <c r="H10" s="18">
        <f>'APOYO DISCAPACIDAD'!F15</f>
        <v>0</v>
      </c>
      <c r="I10" s="18">
        <f>'PARTICIPACIÓN DE MUJERES'!D14</f>
        <v>0</v>
      </c>
      <c r="J10" s="18">
        <f>'REDUCCION PUNTAJE'!C10</f>
        <v>0</v>
      </c>
      <c r="K10" s="17">
        <f t="shared" ref="K10:K15" si="0">SUM(D10:J10)</f>
        <v>71.569999999999993</v>
      </c>
      <c r="L10" s="139">
        <f>PONDERA!E10</f>
        <v>0.87909158027099088</v>
      </c>
      <c r="M10" s="55">
        <f>K10*L10</f>
        <v>62.916584399994811</v>
      </c>
      <c r="N10" s="806">
        <f>SUM(M10:M15)</f>
        <v>73.438686360970948</v>
      </c>
      <c r="O10" s="8"/>
    </row>
    <row r="11" spans="2:15" ht="36.75" customHeight="1" x14ac:dyDescent="0.25">
      <c r="B11" s="141" t="str">
        <f>EVAL.ECON!B11</f>
        <v>TODO RIESGO EQUIPO Y MAQUINARIA</v>
      </c>
      <c r="C11" s="803"/>
      <c r="D11" s="146">
        <f>+'G1. ADICIONALES TR. EQ. Y MAQ.'!H24</f>
        <v>0</v>
      </c>
      <c r="E11" s="142">
        <f>'MENOR PRIMA'!D10</f>
        <v>58.75</v>
      </c>
      <c r="F11" s="142">
        <f>+'G1. CALIF. DEDUCIBLES TREM'!J42</f>
        <v>0</v>
      </c>
      <c r="G11" s="143">
        <f>'APOYO INDUSTRIA NAL'!E14</f>
        <v>10</v>
      </c>
      <c r="H11" s="143">
        <f>'APOYO DISCAPACIDAD'!F15</f>
        <v>0</v>
      </c>
      <c r="I11" s="143">
        <f>'PARTICIPACIÓN DE MUJERES'!D14</f>
        <v>0</v>
      </c>
      <c r="J11" s="143">
        <f>'REDUCCION PUNTAJE'!C10</f>
        <v>0</v>
      </c>
      <c r="K11" s="142">
        <f t="shared" si="0"/>
        <v>68.75</v>
      </c>
      <c r="L11" s="144">
        <f>PONDERA!E11</f>
        <v>1.0426014498670335E-2</v>
      </c>
      <c r="M11" s="147">
        <f t="shared" ref="M11:M15" si="1">K11*L11</f>
        <v>0.71678849678358558</v>
      </c>
      <c r="N11" s="807"/>
      <c r="O11" s="8"/>
    </row>
    <row r="12" spans="2:15" ht="36.75" customHeight="1" x14ac:dyDescent="0.25">
      <c r="B12" s="141" t="str">
        <f>EVAL.ECON!B12</f>
        <v>MANEJO GLONAL ENTIDADES ESTATALES</v>
      </c>
      <c r="C12" s="803"/>
      <c r="D12" s="146">
        <f>+'G1. COND ADIC. MANEJO GLOBAL'!H30</f>
        <v>0</v>
      </c>
      <c r="E12" s="805">
        <f>'MENOR PRIMA'!D11</f>
        <v>78.75</v>
      </c>
      <c r="F12" s="805"/>
      <c r="G12" s="143">
        <f>'APOYO INDUSTRIA NAL'!E14</f>
        <v>10</v>
      </c>
      <c r="H12" s="143">
        <f>'APOYO DISCAPACIDAD'!F15</f>
        <v>0</v>
      </c>
      <c r="I12" s="143">
        <f>'PARTICIPACIÓN DE MUJERES'!D14</f>
        <v>0</v>
      </c>
      <c r="J12" s="143">
        <f>'REDUCCION PUNTAJE'!C10</f>
        <v>0</v>
      </c>
      <c r="K12" s="142">
        <f t="shared" si="0"/>
        <v>88.75</v>
      </c>
      <c r="L12" s="144">
        <f>PONDERA!E12</f>
        <v>4.9171841828300644E-2</v>
      </c>
      <c r="M12" s="147">
        <f t="shared" si="1"/>
        <v>4.3640009622616818</v>
      </c>
      <c r="N12" s="807"/>
      <c r="O12" s="8"/>
    </row>
    <row r="13" spans="2:15" ht="36.75" customHeight="1" x14ac:dyDescent="0.25">
      <c r="B13" s="141" t="str">
        <f>EVAL.ECON!B13</f>
        <v>RESPONSABILIDAD CIVIL EXTRACONTRACTUAL</v>
      </c>
      <c r="C13" s="803"/>
      <c r="D13" s="146">
        <f>+'G1. COND ADIC. RCE'!H47</f>
        <v>0</v>
      </c>
      <c r="E13" s="805">
        <f>'MENOR PRIMA'!D12</f>
        <v>78.75</v>
      </c>
      <c r="F13" s="805"/>
      <c r="G13" s="143">
        <f>'APOYO INDUSTRIA NAL'!E14</f>
        <v>10</v>
      </c>
      <c r="H13" s="143">
        <f>'APOYO DISCAPACIDAD'!F15</f>
        <v>0</v>
      </c>
      <c r="I13" s="143">
        <f>'PARTICIPACIÓN DE MUJERES'!D14</f>
        <v>0</v>
      </c>
      <c r="J13" s="143">
        <f>'REDUCCION PUNTAJE'!C10</f>
        <v>0</v>
      </c>
      <c r="K13" s="142">
        <f t="shared" si="0"/>
        <v>88.75</v>
      </c>
      <c r="L13" s="144">
        <f>PONDERA!E13</f>
        <v>3.0406261692370186E-2</v>
      </c>
      <c r="M13" s="147">
        <f t="shared" si="1"/>
        <v>2.698555725197854</v>
      </c>
      <c r="N13" s="807"/>
      <c r="O13" s="8"/>
    </row>
    <row r="14" spans="2:15" ht="36.75" customHeight="1" x14ac:dyDescent="0.25">
      <c r="B14" s="141" t="str">
        <f>EVAL.ECON!B14</f>
        <v>AUTOMÓVILES</v>
      </c>
      <c r="C14" s="803"/>
      <c r="D14" s="146">
        <f>+'G1 COND ADIC. AUTOMÓVILES'!H35</f>
        <v>0</v>
      </c>
      <c r="E14" s="805">
        <f>'MENOR PRIMA'!D13</f>
        <v>78.75</v>
      </c>
      <c r="F14" s="805"/>
      <c r="G14" s="143">
        <f>'APOYO INDUSTRIA NAL'!E14</f>
        <v>10</v>
      </c>
      <c r="H14" s="143">
        <f>'APOYO DISCAPACIDAD'!F15</f>
        <v>0</v>
      </c>
      <c r="I14" s="143">
        <f>'PARTICIPACIÓN DE MUJERES'!D14</f>
        <v>0</v>
      </c>
      <c r="J14" s="143">
        <f>'REDUCCION PUNTAJE'!C10</f>
        <v>0</v>
      </c>
      <c r="K14" s="142">
        <f t="shared" si="0"/>
        <v>88.75</v>
      </c>
      <c r="L14" s="144">
        <f>PONDERA!E14</f>
        <v>1.7256606575675584E-2</v>
      </c>
      <c r="M14" s="147">
        <f t="shared" si="1"/>
        <v>1.531523833591208</v>
      </c>
      <c r="N14" s="807"/>
      <c r="O14" s="8"/>
    </row>
    <row r="15" spans="2:15" ht="36.75" customHeight="1" x14ac:dyDescent="0.25">
      <c r="B15" s="141" t="str">
        <f>EVAL.ECON!B15</f>
        <v>TRANSPORTE DE MERCANCÍAS</v>
      </c>
      <c r="C15" s="803"/>
      <c r="D15" s="146">
        <f>+'G1. COND ADIC. TRANSP MCÍAS'!H21</f>
        <v>0</v>
      </c>
      <c r="E15" s="805">
        <f>'MENOR PRIMA'!D14</f>
        <v>78.75</v>
      </c>
      <c r="F15" s="805"/>
      <c r="G15" s="143">
        <f>'APOYO INDUSTRIA NAL'!E14</f>
        <v>10</v>
      </c>
      <c r="H15" s="143">
        <f>'APOYO DISCAPACIDAD'!F15</f>
        <v>0</v>
      </c>
      <c r="I15" s="143">
        <f>'PARTICIPACIÓN DE MUJERES'!D14</f>
        <v>0</v>
      </c>
      <c r="J15" s="143">
        <f>'REDUCCION PUNTAJE'!C10</f>
        <v>0</v>
      </c>
      <c r="K15" s="142">
        <f t="shared" si="0"/>
        <v>88.75</v>
      </c>
      <c r="L15" s="144">
        <f>PONDERA!E15</f>
        <v>1.3647695133992265E-2</v>
      </c>
      <c r="M15" s="147">
        <f t="shared" si="1"/>
        <v>1.2112329431418134</v>
      </c>
      <c r="N15" s="807"/>
    </row>
    <row r="16" spans="2:15" ht="36.75" customHeight="1" thickBot="1" x14ac:dyDescent="0.3">
      <c r="B16" s="148" t="str">
        <f>EVAL.ECON!B16</f>
        <v>REMANENTE FUTURAS INCLUSIONES</v>
      </c>
      <c r="C16" s="804"/>
      <c r="D16" s="799"/>
      <c r="E16" s="800"/>
      <c r="F16" s="800"/>
      <c r="G16" s="800"/>
      <c r="H16" s="800"/>
      <c r="I16" s="800"/>
      <c r="J16" s="800"/>
      <c r="K16" s="800"/>
      <c r="L16" s="800"/>
      <c r="M16" s="801"/>
      <c r="N16" s="808"/>
    </row>
    <row r="17" spans="2:14" ht="24.75" customHeight="1" thickBot="1" x14ac:dyDescent="0.3">
      <c r="B17" s="84" t="s">
        <v>38</v>
      </c>
      <c r="C17" s="809">
        <f>EVAL.ECON!F18</f>
        <v>997269908</v>
      </c>
      <c r="D17" s="810"/>
      <c r="E17" s="811"/>
      <c r="F17" s="789" t="s">
        <v>27</v>
      </c>
      <c r="G17" s="791"/>
      <c r="H17" s="791"/>
      <c r="I17" s="791"/>
      <c r="J17" s="792"/>
      <c r="K17" s="793">
        <f>EVAL.ECON!I18</f>
        <v>997268252.38000011</v>
      </c>
      <c r="L17" s="794"/>
      <c r="M17" s="794"/>
      <c r="N17" s="795"/>
    </row>
    <row r="18" spans="2:14" ht="24.75" customHeight="1" thickBot="1" x14ac:dyDescent="0.3">
      <c r="B18" s="84" t="s">
        <v>37</v>
      </c>
      <c r="C18" s="812">
        <f>EVAL.ECON!F19</f>
        <v>304</v>
      </c>
      <c r="D18" s="813"/>
      <c r="E18" s="814"/>
      <c r="F18" s="789" t="s">
        <v>14</v>
      </c>
      <c r="G18" s="790"/>
      <c r="H18" s="791"/>
      <c r="I18" s="790"/>
      <c r="J18" s="792"/>
      <c r="K18" s="789">
        <f>EVAL.ECON!I19</f>
        <v>304</v>
      </c>
      <c r="L18" s="790"/>
      <c r="M18" s="790"/>
      <c r="N18" s="792"/>
    </row>
    <row r="19" spans="2:14" ht="42" customHeight="1" thickBot="1" x14ac:dyDescent="0.3"/>
    <row r="20" spans="2:14" ht="42" customHeight="1" thickBot="1" x14ac:dyDescent="0.3">
      <c r="B20" s="782" t="s">
        <v>428</v>
      </c>
      <c r="C20" s="783"/>
      <c r="D20" s="783"/>
      <c r="E20" s="783"/>
      <c r="F20" s="783"/>
      <c r="G20" s="783"/>
      <c r="H20" s="783"/>
      <c r="I20" s="783"/>
      <c r="J20" s="783"/>
      <c r="K20" s="783"/>
      <c r="L20" s="783"/>
      <c r="M20" s="783"/>
      <c r="N20" s="784"/>
    </row>
    <row r="21" spans="2:14" ht="266.25" customHeight="1" thickBot="1" x14ac:dyDescent="0.3">
      <c r="B21" s="779" t="s">
        <v>429</v>
      </c>
      <c r="C21" s="780"/>
      <c r="D21" s="780"/>
      <c r="E21" s="780"/>
      <c r="F21" s="780"/>
      <c r="G21" s="780"/>
      <c r="H21" s="780"/>
      <c r="I21" s="780"/>
      <c r="J21" s="780"/>
      <c r="K21" s="780"/>
      <c r="L21" s="780"/>
      <c r="M21" s="780"/>
      <c r="N21" s="781"/>
    </row>
    <row r="22" spans="2:14" ht="42" customHeight="1" x14ac:dyDescent="0.25"/>
    <row r="23" spans="2:14" ht="21.75" customHeight="1" x14ac:dyDescent="0.25"/>
    <row r="24" spans="2:14" s="154" customFormat="1" ht="21.75" customHeight="1" x14ac:dyDescent="0.25">
      <c r="B24" s="154" t="s">
        <v>76</v>
      </c>
    </row>
    <row r="25" spans="2:14" s="154" customFormat="1" ht="21.75" customHeight="1" x14ac:dyDescent="0.25">
      <c r="B25" s="155" t="s">
        <v>77</v>
      </c>
      <c r="C25" s="778"/>
      <c r="D25" s="778"/>
      <c r="E25" s="778"/>
      <c r="F25" s="778"/>
      <c r="G25" s="778"/>
      <c r="H25" s="778"/>
    </row>
    <row r="26" spans="2:14" s="154" customFormat="1" ht="20.25" customHeight="1" x14ac:dyDescent="0.25">
      <c r="B26" s="155" t="s">
        <v>78</v>
      </c>
      <c r="C26" s="778"/>
      <c r="D26" s="778"/>
      <c r="E26" s="778"/>
      <c r="F26" s="778"/>
      <c r="G26" s="778"/>
      <c r="H26" s="778"/>
    </row>
    <row r="27" spans="2:14" s="154" customFormat="1" ht="21" customHeight="1" x14ac:dyDescent="0.25">
      <c r="B27" s="155" t="s">
        <v>79</v>
      </c>
      <c r="C27" s="778"/>
      <c r="D27" s="778"/>
      <c r="E27" s="778"/>
      <c r="F27" s="778"/>
      <c r="G27" s="778"/>
      <c r="H27" s="778"/>
    </row>
    <row r="28" spans="2:14" ht="42" customHeight="1" x14ac:dyDescent="0.25"/>
    <row r="29" spans="2:14" ht="42" customHeight="1" x14ac:dyDescent="0.25"/>
    <row r="30" spans="2:14" ht="42" customHeight="1" x14ac:dyDescent="0.25"/>
    <row r="31" spans="2:14" ht="42" customHeight="1" x14ac:dyDescent="0.25"/>
    <row r="32" spans="2:14"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row r="109" ht="42" customHeight="1" x14ac:dyDescent="0.25"/>
    <row r="110" ht="42" customHeight="1" x14ac:dyDescent="0.25"/>
    <row r="111" ht="42" customHeight="1" x14ac:dyDescent="0.25"/>
    <row r="112" ht="42" customHeight="1" x14ac:dyDescent="0.25"/>
    <row r="113" ht="42" customHeight="1" x14ac:dyDescent="0.25"/>
    <row r="114" ht="42" customHeight="1" x14ac:dyDescent="0.25"/>
  </sheetData>
  <mergeCells count="30">
    <mergeCell ref="F18:J18"/>
    <mergeCell ref="K18:N18"/>
    <mergeCell ref="F17:J17"/>
    <mergeCell ref="K17:N17"/>
    <mergeCell ref="B8:N8"/>
    <mergeCell ref="D16:M16"/>
    <mergeCell ref="C10:C16"/>
    <mergeCell ref="E12:F12"/>
    <mergeCell ref="N10:N16"/>
    <mergeCell ref="E13:F13"/>
    <mergeCell ref="E14:F14"/>
    <mergeCell ref="E15:F15"/>
    <mergeCell ref="C17:E17"/>
    <mergeCell ref="C18:E18"/>
    <mergeCell ref="B2:N2"/>
    <mergeCell ref="B5:N5"/>
    <mergeCell ref="B3:N3"/>
    <mergeCell ref="B7:N7"/>
    <mergeCell ref="B6:N6"/>
    <mergeCell ref="G27:H27"/>
    <mergeCell ref="G26:H26"/>
    <mergeCell ref="G25:H25"/>
    <mergeCell ref="B21:N21"/>
    <mergeCell ref="B20:N20"/>
    <mergeCell ref="C25:D25"/>
    <mergeCell ref="E25:F25"/>
    <mergeCell ref="C26:D26"/>
    <mergeCell ref="E26:F26"/>
    <mergeCell ref="C27:D27"/>
    <mergeCell ref="E27:F27"/>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D16" sqref="D16"/>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21" customFormat="1" ht="23.25" x14ac:dyDescent="0.35"/>
    <row r="2" spans="2:7" s="21" customFormat="1" ht="19.5" customHeight="1" x14ac:dyDescent="0.35">
      <c r="B2" s="339" t="str">
        <f>'OFERTAS PRESENTADAS'!B2</f>
        <v>EMPRESA DE LICORES DE CUNDINAMARCA</v>
      </c>
      <c r="C2" s="339"/>
      <c r="D2" s="339"/>
      <c r="E2" s="339"/>
      <c r="F2" s="339"/>
      <c r="G2" s="339"/>
    </row>
    <row r="3" spans="2:7" s="23" customFormat="1" ht="19.5" customHeight="1" x14ac:dyDescent="0.35">
      <c r="B3" s="355" t="str">
        <f>'OFERTAS PRESENTADAS'!B3</f>
        <v>INVITACIÓN ABIERTA No. 008 DE 2024</v>
      </c>
      <c r="C3" s="355"/>
      <c r="D3" s="355"/>
      <c r="E3" s="355"/>
      <c r="F3" s="355"/>
      <c r="G3" s="355"/>
    </row>
    <row r="4" spans="2:7" s="23" customFormat="1" ht="19.5" customHeight="1" x14ac:dyDescent="0.35">
      <c r="B4" s="22"/>
      <c r="C4" s="22"/>
      <c r="D4" s="22"/>
      <c r="E4" s="22"/>
      <c r="F4" s="22"/>
      <c r="G4" s="22"/>
    </row>
    <row r="5" spans="2:7" s="21" customFormat="1" ht="19.5" customHeight="1" x14ac:dyDescent="0.35">
      <c r="B5" s="354" t="s">
        <v>40</v>
      </c>
      <c r="C5" s="354"/>
      <c r="D5" s="354"/>
      <c r="E5" s="354"/>
      <c r="F5" s="354"/>
      <c r="G5" s="354"/>
    </row>
    <row r="6" spans="2:7" s="23" customFormat="1" ht="19.5" customHeight="1" x14ac:dyDescent="0.35">
      <c r="B6" s="353" t="s">
        <v>72</v>
      </c>
      <c r="C6" s="353"/>
      <c r="D6" s="353"/>
      <c r="E6" s="353"/>
      <c r="F6" s="353"/>
      <c r="G6" s="353"/>
    </row>
    <row r="7" spans="2:7" ht="28.5" customHeight="1" thickBot="1" x14ac:dyDescent="0.25">
      <c r="C7" s="348"/>
      <c r="D7" s="348"/>
      <c r="E7" s="348"/>
      <c r="F7" s="348"/>
      <c r="G7" s="348"/>
    </row>
    <row r="8" spans="2:7" ht="26.25" customHeight="1" x14ac:dyDescent="0.2">
      <c r="B8" s="342" t="s">
        <v>65</v>
      </c>
      <c r="C8" s="342" t="s">
        <v>60</v>
      </c>
      <c r="D8" s="349" t="s">
        <v>0</v>
      </c>
      <c r="E8" s="349" t="s">
        <v>1</v>
      </c>
      <c r="F8" s="349"/>
      <c r="G8" s="351" t="s">
        <v>2</v>
      </c>
    </row>
    <row r="9" spans="2:7" ht="27.75" customHeight="1" thickBot="1" x14ac:dyDescent="0.25">
      <c r="B9" s="343"/>
      <c r="C9" s="343"/>
      <c r="D9" s="350"/>
      <c r="E9" s="69" t="s">
        <v>3</v>
      </c>
      <c r="F9" s="69" t="s">
        <v>4</v>
      </c>
      <c r="G9" s="352"/>
    </row>
    <row r="10" spans="2:7" ht="94.5" customHeight="1" x14ac:dyDescent="0.2">
      <c r="B10" s="340" t="str">
        <f>'OFERTAS PRESENTADAS'!B9</f>
        <v xml:space="preserve">TODO RIESGO DAÑOS MATERIALES
TODO RIESGO EQUIPO Y MAQUINARIA
MANEJO GLOBAL ENTIDADES ESTATALES
RESPONSABILIDAD CIVIL EXTRACONTRACTUAL
AUTOMÓVILES
TRANSPORTE DE MERCANCÍAS </v>
      </c>
      <c r="C10" s="344" t="str">
        <f>'OFERTAS PRESENTADAS'!C9</f>
        <v>UNIÓN TEMPORAL MAPFRE SEGUROS GENERALES DE COLOMBIA S.A. – SEGUROS GENERALES SURAMERICANA S.A - LA PREVISORA S A COMPAÑIA DE SEGUROS – ASEGURADORA SOLIDARIA DE COLOMBIA ENTIDAD COOPERATIVA - AXA COLPATRIA SEGUROS S.A.</v>
      </c>
      <c r="D10" s="3" t="s">
        <v>5</v>
      </c>
      <c r="E10" s="41" t="s">
        <v>6</v>
      </c>
      <c r="F10" s="41"/>
      <c r="G10" s="346" t="s">
        <v>90</v>
      </c>
    </row>
    <row r="11" spans="2:7" ht="94.5" customHeight="1" thickBot="1" x14ac:dyDescent="0.25">
      <c r="B11" s="341"/>
      <c r="C11" s="345"/>
      <c r="D11" s="4" t="s">
        <v>7</v>
      </c>
      <c r="E11" s="42" t="s">
        <v>6</v>
      </c>
      <c r="F11" s="42"/>
      <c r="G11" s="347"/>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C7DB-0DCA-4ADD-BE09-88FB179D6904}">
  <sheetPr>
    <tabColor rgb="FFFFFF00"/>
  </sheetPr>
  <dimension ref="A1:K43"/>
  <sheetViews>
    <sheetView showGridLines="0" topLeftCell="A40" zoomScale="85" zoomScaleNormal="85" zoomScaleSheetLayoutView="85" workbookViewId="0">
      <selection activeCell="B4" sqref="B4:H4"/>
    </sheetView>
  </sheetViews>
  <sheetFormatPr baseColWidth="10" defaultRowHeight="15" x14ac:dyDescent="0.25"/>
  <cols>
    <col min="1" max="1" width="9.7109375" customWidth="1"/>
    <col min="2" max="2" width="17.42578125" customWidth="1"/>
    <col min="3" max="3" width="63" customWidth="1"/>
    <col min="4" max="4" width="11.5703125" customWidth="1"/>
    <col min="5" max="5" width="36.7109375" customWidth="1"/>
    <col min="6" max="6" width="18.42578125" customWidth="1"/>
    <col min="7" max="7" width="33.7109375" customWidth="1"/>
    <col min="8" max="8" width="28.28515625" customWidth="1"/>
    <col min="9" max="9" width="7.85546875" customWidth="1"/>
    <col min="10" max="10" width="20.7109375" bestFit="1" customWidth="1"/>
  </cols>
  <sheetData>
    <row r="1" spans="1:9" ht="15.75" thickBot="1" x14ac:dyDescent="0.3"/>
    <row r="2" spans="1:9" ht="42" customHeight="1" x14ac:dyDescent="0.25">
      <c r="A2" s="189"/>
      <c r="B2" s="402" t="str">
        <f>+'[5]METODOLOGÍA DE EVALUACIÓN'!B2:G2</f>
        <v>EMPRESA DE LICORES DE CUNDINAMARCA</v>
      </c>
      <c r="C2" s="403"/>
      <c r="D2" s="403"/>
      <c r="E2" s="403"/>
      <c r="F2" s="403"/>
      <c r="G2" s="403"/>
      <c r="H2" s="404"/>
      <c r="I2" s="189"/>
    </row>
    <row r="3" spans="1:9" ht="14.45" customHeight="1" x14ac:dyDescent="0.25">
      <c r="A3" s="189"/>
      <c r="B3" s="188"/>
      <c r="C3" s="187"/>
      <c r="D3" s="187"/>
      <c r="E3" s="187"/>
      <c r="F3" s="187"/>
      <c r="G3" s="187"/>
      <c r="H3" s="186"/>
      <c r="I3" s="189"/>
    </row>
    <row r="4" spans="1:9" ht="24" customHeight="1" x14ac:dyDescent="0.25">
      <c r="A4" s="189"/>
      <c r="B4" s="405" t="s">
        <v>92</v>
      </c>
      <c r="C4" s="406"/>
      <c r="D4" s="406"/>
      <c r="E4" s="406"/>
      <c r="F4" s="406"/>
      <c r="G4" s="406"/>
      <c r="H4" s="407"/>
      <c r="I4" s="189"/>
    </row>
    <row r="5" spans="1:9" ht="28.9" customHeight="1" thickBot="1" x14ac:dyDescent="0.3">
      <c r="A5" s="189"/>
      <c r="B5" s="408" t="s">
        <v>93</v>
      </c>
      <c r="C5" s="409"/>
      <c r="D5" s="409"/>
      <c r="E5" s="409"/>
      <c r="F5" s="409"/>
      <c r="G5" s="409"/>
      <c r="H5" s="410"/>
      <c r="I5" s="189"/>
    </row>
    <row r="6" spans="1:9" ht="35.450000000000003" customHeight="1" thickBot="1" x14ac:dyDescent="0.3">
      <c r="A6" s="189"/>
      <c r="B6" s="411" t="s">
        <v>94</v>
      </c>
      <c r="C6" s="412"/>
      <c r="D6" s="412"/>
      <c r="E6" s="412"/>
      <c r="F6" s="412"/>
      <c r="G6" s="412"/>
      <c r="H6" s="413"/>
      <c r="I6" s="189"/>
    </row>
    <row r="7" spans="1:9" ht="33" customHeight="1" thickBot="1" x14ac:dyDescent="0.3">
      <c r="A7" s="189"/>
      <c r="B7" s="414" t="s">
        <v>95</v>
      </c>
      <c r="C7" s="415"/>
      <c r="D7" s="415"/>
      <c r="E7" s="415"/>
      <c r="F7" s="415"/>
      <c r="G7" s="415"/>
      <c r="H7" s="416"/>
      <c r="I7" s="189"/>
    </row>
    <row r="8" spans="1:9" ht="99.6" customHeight="1" thickBot="1" x14ac:dyDescent="0.3">
      <c r="A8" s="189"/>
      <c r="B8" s="398" t="s">
        <v>96</v>
      </c>
      <c r="C8" s="399"/>
      <c r="D8" s="399"/>
      <c r="E8" s="399"/>
      <c r="F8" s="399"/>
      <c r="G8" s="400"/>
      <c r="H8" s="401"/>
      <c r="I8" s="189"/>
    </row>
    <row r="9" spans="1:9" ht="33" customHeight="1" thickBot="1" x14ac:dyDescent="0.3">
      <c r="A9" s="185"/>
      <c r="B9" s="414" t="s">
        <v>97</v>
      </c>
      <c r="C9" s="415"/>
      <c r="D9" s="415"/>
      <c r="E9" s="415"/>
      <c r="F9" s="415"/>
      <c r="G9" s="415"/>
      <c r="H9" s="416"/>
      <c r="I9" s="184"/>
    </row>
    <row r="10" spans="1:9" ht="33" customHeight="1" thickBot="1" x14ac:dyDescent="0.3">
      <c r="A10" s="185"/>
      <c r="B10" s="183" t="s">
        <v>98</v>
      </c>
      <c r="C10" s="417" t="str">
        <f>+B2</f>
        <v>EMPRESA DE LICORES DE CUNDINAMARCA</v>
      </c>
      <c r="D10" s="418"/>
      <c r="E10" s="418"/>
      <c r="F10" s="419"/>
      <c r="G10" s="182" t="s">
        <v>99</v>
      </c>
      <c r="H10" s="181" t="s">
        <v>100</v>
      </c>
      <c r="I10" s="180"/>
    </row>
    <row r="11" spans="1:9" ht="35.450000000000003" customHeight="1" thickBot="1" x14ac:dyDescent="0.3">
      <c r="A11" s="185"/>
      <c r="B11" s="179" t="s">
        <v>101</v>
      </c>
      <c r="C11" s="420" t="str">
        <f>+C10</f>
        <v>EMPRESA DE LICORES DE CUNDINAMARCA</v>
      </c>
      <c r="D11" s="421"/>
      <c r="E11" s="421"/>
      <c r="F11" s="421"/>
      <c r="G11" s="178" t="str">
        <f>+G10</f>
        <v>NIT</v>
      </c>
      <c r="H11" s="177" t="str">
        <f>+H10</f>
        <v>899.999.084-8</v>
      </c>
      <c r="I11" s="180"/>
    </row>
    <row r="12" spans="1:9" ht="33.6" customHeight="1" thickBot="1" x14ac:dyDescent="0.3">
      <c r="A12" s="185"/>
      <c r="B12" s="179" t="s">
        <v>102</v>
      </c>
      <c r="C12" s="420" t="str">
        <f>+C10</f>
        <v>EMPRESA DE LICORES DE CUNDINAMARCA</v>
      </c>
      <c r="D12" s="421"/>
      <c r="E12" s="421"/>
      <c r="F12" s="421"/>
      <c r="G12" s="178" t="str">
        <f>+G11</f>
        <v>NIT</v>
      </c>
      <c r="H12" s="176" t="str">
        <f>+H10</f>
        <v>899.999.084-8</v>
      </c>
      <c r="I12" s="180"/>
    </row>
    <row r="13" spans="1:9" ht="33.6" customHeight="1" thickBot="1" x14ac:dyDescent="0.3">
      <c r="A13" s="185"/>
      <c r="B13" s="175" t="s">
        <v>103</v>
      </c>
      <c r="C13" s="422" t="s">
        <v>104</v>
      </c>
      <c r="D13" s="423"/>
      <c r="E13" s="423"/>
      <c r="F13" s="423"/>
      <c r="G13" s="424"/>
      <c r="H13" s="425"/>
      <c r="I13" s="180"/>
    </row>
    <row r="14" spans="1:9" ht="128.25" customHeight="1" thickBot="1" x14ac:dyDescent="0.3">
      <c r="A14" s="185"/>
      <c r="B14" s="275" t="s">
        <v>105</v>
      </c>
      <c r="C14" s="276"/>
      <c r="D14" s="276"/>
      <c r="E14" s="276"/>
      <c r="F14" s="276"/>
      <c r="G14" s="359" t="str">
        <f>'OFERTAS PRESENTADAS'!C9</f>
        <v>UNIÓN TEMPORAL MAPFRE SEGUROS GENERALES DE COLOMBIA S.A. – SEGUROS GENERALES SURAMERICANA S.A - LA PREVISORA S A COMPAÑIA DE SEGUROS – ASEGURADORA SOLIDARIA DE COLOMBIA ENTIDAD COOPERATIVA - AXA COLPATRIA SEGUROS S.A.</v>
      </c>
      <c r="H14" s="360"/>
      <c r="I14" s="184"/>
    </row>
    <row r="15" spans="1:9" ht="51" customHeight="1" thickBot="1" x14ac:dyDescent="0.3">
      <c r="A15" s="189"/>
      <c r="B15" s="426" t="s">
        <v>106</v>
      </c>
      <c r="C15" s="427"/>
      <c r="D15" s="428"/>
      <c r="E15" s="174" t="s">
        <v>107</v>
      </c>
      <c r="F15" s="173" t="s">
        <v>108</v>
      </c>
      <c r="G15" s="277" t="s">
        <v>109</v>
      </c>
      <c r="H15" s="278" t="s">
        <v>110</v>
      </c>
      <c r="I15" s="172"/>
    </row>
    <row r="16" spans="1:9" ht="216" customHeight="1" x14ac:dyDescent="0.25">
      <c r="A16" s="390" t="s">
        <v>111</v>
      </c>
      <c r="B16" s="392" t="s">
        <v>112</v>
      </c>
      <c r="C16" s="393"/>
      <c r="D16" s="171" t="s">
        <v>113</v>
      </c>
      <c r="E16" s="378" t="s">
        <v>114</v>
      </c>
      <c r="F16" s="381">
        <f>+D19</f>
        <v>2</v>
      </c>
      <c r="G16" s="361" t="s">
        <v>415</v>
      </c>
      <c r="H16" s="364">
        <v>0</v>
      </c>
      <c r="I16" s="172"/>
    </row>
    <row r="17" spans="1:11" ht="39.75" customHeight="1" x14ac:dyDescent="0.25">
      <c r="A17" s="391"/>
      <c r="B17" s="369" t="s">
        <v>115</v>
      </c>
      <c r="C17" s="370"/>
      <c r="D17" s="170">
        <v>0.5</v>
      </c>
      <c r="E17" s="379"/>
      <c r="F17" s="382"/>
      <c r="G17" s="362"/>
      <c r="H17" s="365"/>
      <c r="I17" s="172"/>
      <c r="K17" t="s">
        <v>111</v>
      </c>
    </row>
    <row r="18" spans="1:11" ht="34.5" customHeight="1" x14ac:dyDescent="0.25">
      <c r="A18" s="391"/>
      <c r="B18" s="384" t="s">
        <v>116</v>
      </c>
      <c r="C18" s="385"/>
      <c r="D18" s="170">
        <v>1</v>
      </c>
      <c r="E18" s="379"/>
      <c r="F18" s="382"/>
      <c r="G18" s="362"/>
      <c r="H18" s="365"/>
      <c r="I18" s="172"/>
      <c r="J18" s="169" t="s">
        <v>111</v>
      </c>
    </row>
    <row r="19" spans="1:11" ht="34.5" customHeight="1" thickBot="1" x14ac:dyDescent="0.3">
      <c r="A19" s="391"/>
      <c r="B19" s="384" t="s">
        <v>117</v>
      </c>
      <c r="C19" s="385"/>
      <c r="D19" s="168">
        <v>2</v>
      </c>
      <c r="E19" s="380"/>
      <c r="F19" s="383"/>
      <c r="G19" s="363"/>
      <c r="H19" s="366"/>
      <c r="I19" s="172"/>
    </row>
    <row r="20" spans="1:11" ht="192" customHeight="1" x14ac:dyDescent="0.25">
      <c r="A20" s="391"/>
      <c r="B20" s="396" t="s">
        <v>118</v>
      </c>
      <c r="C20" s="397"/>
      <c r="D20" s="171" t="s">
        <v>113</v>
      </c>
      <c r="E20" s="378" t="s">
        <v>119</v>
      </c>
      <c r="F20" s="381">
        <f>+D23</f>
        <v>2</v>
      </c>
      <c r="G20" s="361" t="s">
        <v>415</v>
      </c>
      <c r="H20" s="364">
        <v>0</v>
      </c>
      <c r="I20" s="172"/>
    </row>
    <row r="21" spans="1:11" ht="34.5" customHeight="1" x14ac:dyDescent="0.25">
      <c r="A21" s="391"/>
      <c r="B21" s="369" t="s">
        <v>115</v>
      </c>
      <c r="C21" s="370"/>
      <c r="D21" s="170">
        <v>0.5</v>
      </c>
      <c r="E21" s="379"/>
      <c r="F21" s="382"/>
      <c r="G21" s="362"/>
      <c r="H21" s="365"/>
      <c r="I21" s="172"/>
    </row>
    <row r="22" spans="1:11" ht="34.5" customHeight="1" x14ac:dyDescent="0.25">
      <c r="A22" s="391"/>
      <c r="B22" s="384" t="s">
        <v>116</v>
      </c>
      <c r="C22" s="385"/>
      <c r="D22" s="170">
        <v>1</v>
      </c>
      <c r="E22" s="379"/>
      <c r="F22" s="382"/>
      <c r="G22" s="362"/>
      <c r="H22" s="365"/>
      <c r="I22" s="172"/>
    </row>
    <row r="23" spans="1:11" ht="34.15" customHeight="1" thickBot="1" x14ac:dyDescent="0.3">
      <c r="A23" s="391"/>
      <c r="B23" s="386" t="s">
        <v>117</v>
      </c>
      <c r="C23" s="387"/>
      <c r="D23" s="168">
        <v>2</v>
      </c>
      <c r="E23" s="380"/>
      <c r="F23" s="383"/>
      <c r="G23" s="363"/>
      <c r="H23" s="366"/>
      <c r="I23" s="172"/>
    </row>
    <row r="24" spans="1:11" ht="82.15" customHeight="1" x14ac:dyDescent="0.25">
      <c r="A24" s="391"/>
      <c r="B24" s="394" t="s">
        <v>120</v>
      </c>
      <c r="C24" s="395"/>
      <c r="D24" s="171" t="s">
        <v>113</v>
      </c>
      <c r="E24" s="378" t="s">
        <v>121</v>
      </c>
      <c r="F24" s="381">
        <f>+D27</f>
        <v>1</v>
      </c>
      <c r="G24" s="361" t="s">
        <v>415</v>
      </c>
      <c r="H24" s="364">
        <v>0</v>
      </c>
      <c r="I24" s="172"/>
    </row>
    <row r="25" spans="1:11" ht="34.15" customHeight="1" x14ac:dyDescent="0.25">
      <c r="A25" s="391"/>
      <c r="B25" s="369" t="s">
        <v>122</v>
      </c>
      <c r="C25" s="370"/>
      <c r="D25" s="170">
        <v>0.25</v>
      </c>
      <c r="E25" s="379"/>
      <c r="F25" s="382"/>
      <c r="G25" s="362"/>
      <c r="H25" s="365"/>
      <c r="I25" s="172"/>
    </row>
    <row r="26" spans="1:11" ht="34.15" customHeight="1" x14ac:dyDescent="0.25">
      <c r="A26" s="391"/>
      <c r="B26" s="384" t="s">
        <v>123</v>
      </c>
      <c r="C26" s="385"/>
      <c r="D26" s="170">
        <v>0.5</v>
      </c>
      <c r="E26" s="379"/>
      <c r="F26" s="382"/>
      <c r="G26" s="362"/>
      <c r="H26" s="365"/>
      <c r="I26" s="172"/>
    </row>
    <row r="27" spans="1:11" ht="34.15" customHeight="1" thickBot="1" x14ac:dyDescent="0.3">
      <c r="A27" s="391"/>
      <c r="B27" s="386" t="s">
        <v>124</v>
      </c>
      <c r="C27" s="387"/>
      <c r="D27" s="168">
        <v>1</v>
      </c>
      <c r="E27" s="380"/>
      <c r="F27" s="383"/>
      <c r="G27" s="363"/>
      <c r="H27" s="366"/>
      <c r="I27" s="172"/>
    </row>
    <row r="28" spans="1:11" ht="167.25" customHeight="1" x14ac:dyDescent="0.25">
      <c r="A28" s="391"/>
      <c r="B28" s="388" t="s">
        <v>125</v>
      </c>
      <c r="C28" s="389"/>
      <c r="D28" s="171" t="s">
        <v>113</v>
      </c>
      <c r="E28" s="378" t="s">
        <v>126</v>
      </c>
      <c r="F28" s="381">
        <f>+D31</f>
        <v>2</v>
      </c>
      <c r="G28" s="361" t="s">
        <v>415</v>
      </c>
      <c r="H28" s="364">
        <v>0</v>
      </c>
      <c r="I28" s="172"/>
    </row>
    <row r="29" spans="1:11" ht="24.75" customHeight="1" x14ac:dyDescent="0.25">
      <c r="A29" s="391"/>
      <c r="B29" s="367" t="s">
        <v>127</v>
      </c>
      <c r="C29" s="368"/>
      <c r="D29" s="170">
        <v>0.5</v>
      </c>
      <c r="E29" s="379"/>
      <c r="F29" s="382"/>
      <c r="G29" s="362"/>
      <c r="H29" s="365"/>
      <c r="I29" s="172"/>
    </row>
    <row r="30" spans="1:11" ht="24.75" customHeight="1" x14ac:dyDescent="0.25">
      <c r="A30" s="391"/>
      <c r="B30" s="384" t="s">
        <v>128</v>
      </c>
      <c r="C30" s="385"/>
      <c r="D30" s="170">
        <v>1</v>
      </c>
      <c r="E30" s="379"/>
      <c r="F30" s="382"/>
      <c r="G30" s="362"/>
      <c r="H30" s="365"/>
      <c r="I30" s="172"/>
    </row>
    <row r="31" spans="1:11" ht="24.75" customHeight="1" thickBot="1" x14ac:dyDescent="0.3">
      <c r="A31" s="391"/>
      <c r="B31" s="384" t="s">
        <v>129</v>
      </c>
      <c r="C31" s="385"/>
      <c r="D31" s="168">
        <v>2</v>
      </c>
      <c r="E31" s="380"/>
      <c r="F31" s="383"/>
      <c r="G31" s="363"/>
      <c r="H31" s="366"/>
      <c r="I31" s="172"/>
    </row>
    <row r="32" spans="1:11" ht="134.25" customHeight="1" x14ac:dyDescent="0.25">
      <c r="A32" s="391"/>
      <c r="B32" s="396" t="s">
        <v>130</v>
      </c>
      <c r="C32" s="397"/>
      <c r="D32" s="171" t="s">
        <v>113</v>
      </c>
      <c r="E32" s="378" t="s">
        <v>131</v>
      </c>
      <c r="F32" s="381">
        <f>+D35</f>
        <v>1</v>
      </c>
      <c r="G32" s="361" t="s">
        <v>415</v>
      </c>
      <c r="H32" s="364">
        <v>0</v>
      </c>
      <c r="I32" s="172"/>
    </row>
    <row r="33" spans="1:9" ht="24" customHeight="1" x14ac:dyDescent="0.25">
      <c r="A33" s="391"/>
      <c r="B33" s="367" t="s">
        <v>132</v>
      </c>
      <c r="C33" s="368"/>
      <c r="D33" s="170">
        <v>0.25</v>
      </c>
      <c r="E33" s="379"/>
      <c r="F33" s="382"/>
      <c r="G33" s="362"/>
      <c r="H33" s="365"/>
      <c r="I33" s="172"/>
    </row>
    <row r="34" spans="1:9" ht="24" customHeight="1" x14ac:dyDescent="0.25">
      <c r="A34" s="391"/>
      <c r="B34" s="369" t="s">
        <v>133</v>
      </c>
      <c r="C34" s="370"/>
      <c r="D34" s="170">
        <v>0.5</v>
      </c>
      <c r="E34" s="379"/>
      <c r="F34" s="382"/>
      <c r="G34" s="362"/>
      <c r="H34" s="365"/>
      <c r="I34" s="172"/>
    </row>
    <row r="35" spans="1:9" ht="24" customHeight="1" thickBot="1" x14ac:dyDescent="0.3">
      <c r="A35" s="391"/>
      <c r="B35" s="369" t="s">
        <v>134</v>
      </c>
      <c r="C35" s="370"/>
      <c r="D35" s="168">
        <v>1</v>
      </c>
      <c r="E35" s="380"/>
      <c r="F35" s="383"/>
      <c r="G35" s="363"/>
      <c r="H35" s="366"/>
      <c r="I35" s="172"/>
    </row>
    <row r="36" spans="1:9" ht="165" customHeight="1" x14ac:dyDescent="0.25">
      <c r="A36" s="391"/>
      <c r="B36" s="376" t="s">
        <v>135</v>
      </c>
      <c r="C36" s="377"/>
      <c r="D36" s="171" t="s">
        <v>113</v>
      </c>
      <c r="E36" s="378" t="s">
        <v>136</v>
      </c>
      <c r="F36" s="381">
        <f>+D39</f>
        <v>1</v>
      </c>
      <c r="G36" s="361" t="s">
        <v>415</v>
      </c>
      <c r="H36" s="364">
        <v>0</v>
      </c>
      <c r="I36" s="172"/>
    </row>
    <row r="37" spans="1:9" ht="21" customHeight="1" x14ac:dyDescent="0.25">
      <c r="A37" s="391"/>
      <c r="B37" s="367" t="s">
        <v>137</v>
      </c>
      <c r="C37" s="368"/>
      <c r="D37" s="170">
        <v>0.25</v>
      </c>
      <c r="E37" s="379"/>
      <c r="F37" s="382"/>
      <c r="G37" s="362"/>
      <c r="H37" s="365"/>
      <c r="I37" s="172"/>
    </row>
    <row r="38" spans="1:9" ht="21" customHeight="1" x14ac:dyDescent="0.25">
      <c r="A38" s="391"/>
      <c r="B38" s="369" t="s">
        <v>138</v>
      </c>
      <c r="C38" s="370"/>
      <c r="D38" s="170">
        <v>0.5</v>
      </c>
      <c r="E38" s="379"/>
      <c r="F38" s="382"/>
      <c r="G38" s="362"/>
      <c r="H38" s="365"/>
      <c r="I38" s="172"/>
    </row>
    <row r="39" spans="1:9" ht="21" customHeight="1" thickBot="1" x14ac:dyDescent="0.3">
      <c r="A39" s="391"/>
      <c r="B39" s="371" t="s">
        <v>139</v>
      </c>
      <c r="C39" s="372"/>
      <c r="D39" s="168">
        <v>1</v>
      </c>
      <c r="E39" s="380"/>
      <c r="F39" s="383"/>
      <c r="G39" s="363"/>
      <c r="H39" s="366"/>
      <c r="I39" s="172"/>
    </row>
    <row r="40" spans="1:9" ht="186" customHeight="1" thickBot="1" x14ac:dyDescent="0.3">
      <c r="A40" s="167"/>
      <c r="B40" s="373" t="s">
        <v>140</v>
      </c>
      <c r="C40" s="374"/>
      <c r="D40" s="375"/>
      <c r="E40" s="166" t="s">
        <v>141</v>
      </c>
      <c r="F40" s="165">
        <v>1</v>
      </c>
      <c r="G40" s="164" t="s">
        <v>415</v>
      </c>
      <c r="H40" s="279">
        <v>0</v>
      </c>
      <c r="I40" s="172"/>
    </row>
    <row r="41" spans="1:9" ht="39.6" customHeight="1" thickBot="1" x14ac:dyDescent="0.3">
      <c r="A41" s="189"/>
      <c r="B41" s="356" t="s">
        <v>142</v>
      </c>
      <c r="C41" s="357"/>
      <c r="D41" s="357"/>
      <c r="E41" s="358"/>
      <c r="F41" s="163">
        <f>SUM(F16:F40)</f>
        <v>10</v>
      </c>
      <c r="G41" s="277" t="s">
        <v>143</v>
      </c>
      <c r="H41" s="280">
        <f>SUM(H16:H39)</f>
        <v>0</v>
      </c>
      <c r="I41" s="172"/>
    </row>
    <row r="42" spans="1:9" ht="18.75" x14ac:dyDescent="0.25">
      <c r="A42" s="189"/>
      <c r="B42" s="162" t="s">
        <v>144</v>
      </c>
      <c r="C42" s="189"/>
      <c r="D42" s="189"/>
      <c r="E42" s="189"/>
      <c r="F42" s="161"/>
      <c r="G42" s="161"/>
      <c r="H42" s="160" t="str">
        <f>+'[5]METODOLOGÍA DE EVALUACIÓN'!G11</f>
        <v>VERSIÓN: MAYO 2024</v>
      </c>
      <c r="I42" s="172"/>
    </row>
    <row r="43" spans="1:9" ht="16.5" x14ac:dyDescent="0.25">
      <c r="A43" s="189"/>
      <c r="B43" s="162"/>
      <c r="C43" s="189"/>
      <c r="D43" s="189"/>
      <c r="E43" s="189"/>
      <c r="F43" s="161"/>
      <c r="G43" s="161"/>
      <c r="H43" s="172"/>
      <c r="I43" s="172"/>
    </row>
  </sheetData>
  <mergeCells count="64">
    <mergeCell ref="B8:H8"/>
    <mergeCell ref="H24:H27"/>
    <mergeCell ref="G24:G27"/>
    <mergeCell ref="B2:H2"/>
    <mergeCell ref="B4:H4"/>
    <mergeCell ref="B5:H5"/>
    <mergeCell ref="B6:H6"/>
    <mergeCell ref="B7:H7"/>
    <mergeCell ref="B9:H9"/>
    <mergeCell ref="C10:F10"/>
    <mergeCell ref="C11:F11"/>
    <mergeCell ref="C12:F12"/>
    <mergeCell ref="C13:H13"/>
    <mergeCell ref="B15:D15"/>
    <mergeCell ref="H16:H19"/>
    <mergeCell ref="G20:G23"/>
    <mergeCell ref="A16:A39"/>
    <mergeCell ref="B16:C16"/>
    <mergeCell ref="E16:E19"/>
    <mergeCell ref="F16:F19"/>
    <mergeCell ref="B22:C22"/>
    <mergeCell ref="B23:C23"/>
    <mergeCell ref="B24:C24"/>
    <mergeCell ref="E24:E27"/>
    <mergeCell ref="B17:C17"/>
    <mergeCell ref="B18:C18"/>
    <mergeCell ref="B19:C19"/>
    <mergeCell ref="B20:C20"/>
    <mergeCell ref="E20:E23"/>
    <mergeCell ref="F20:F23"/>
    <mergeCell ref="B32:C32"/>
    <mergeCell ref="E32:E35"/>
    <mergeCell ref="H20:H23"/>
    <mergeCell ref="B21:C21"/>
    <mergeCell ref="G16:G19"/>
    <mergeCell ref="F32:F35"/>
    <mergeCell ref="G32:G35"/>
    <mergeCell ref="H32:H35"/>
    <mergeCell ref="F24:F27"/>
    <mergeCell ref="B25:C25"/>
    <mergeCell ref="B26:C26"/>
    <mergeCell ref="B27:C27"/>
    <mergeCell ref="B28:C28"/>
    <mergeCell ref="E28:E31"/>
    <mergeCell ref="F28:F31"/>
    <mergeCell ref="B29:C29"/>
    <mergeCell ref="B30:C30"/>
    <mergeCell ref="B31:C31"/>
    <mergeCell ref="B41:E41"/>
    <mergeCell ref="G14:H14"/>
    <mergeCell ref="G36:G39"/>
    <mergeCell ref="H36:H39"/>
    <mergeCell ref="B37:C37"/>
    <mergeCell ref="B38:C38"/>
    <mergeCell ref="B39:C39"/>
    <mergeCell ref="B40:D40"/>
    <mergeCell ref="B33:C33"/>
    <mergeCell ref="B34:C34"/>
    <mergeCell ref="B35:C35"/>
    <mergeCell ref="B36:C36"/>
    <mergeCell ref="E36:E39"/>
    <mergeCell ref="F36:F39"/>
    <mergeCell ref="G28:G31"/>
    <mergeCell ref="H28:H31"/>
  </mergeCells>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D980D-A2B2-41A7-85A1-D130181D8D36}">
  <sheetPr>
    <tabColor rgb="FFFFFF00"/>
  </sheetPr>
  <dimension ref="A1:H26"/>
  <sheetViews>
    <sheetView showGridLines="0" topLeftCell="A20" zoomScale="80" zoomScaleNormal="80" zoomScaleSheetLayoutView="94" workbookViewId="0">
      <selection activeCell="B7" sqref="B7:H7"/>
    </sheetView>
  </sheetViews>
  <sheetFormatPr baseColWidth="10" defaultRowHeight="15" x14ac:dyDescent="0.25"/>
  <cols>
    <col min="2" max="2" width="21" customWidth="1"/>
    <col min="3" max="3" width="53" customWidth="1"/>
    <col min="4" max="4" width="20.140625" customWidth="1"/>
    <col min="5" max="5" width="36.28515625" customWidth="1"/>
    <col min="6" max="6" width="18.28515625" customWidth="1"/>
    <col min="7" max="7" width="30.85546875" customWidth="1"/>
    <col min="8" max="8" width="25.85546875" customWidth="1"/>
    <col min="9" max="9" width="20.28515625" customWidth="1"/>
  </cols>
  <sheetData>
    <row r="1" spans="1:8" ht="15.75" thickBot="1" x14ac:dyDescent="0.3"/>
    <row r="2" spans="1:8" ht="42.6" customHeight="1" x14ac:dyDescent="0.25">
      <c r="A2" s="159"/>
      <c r="B2" s="460" t="str">
        <f>+'[5]METODOLOGÍA DE EVALUACIÓN'!B2:G2</f>
        <v>EMPRESA DE LICORES DE CUNDINAMARCA</v>
      </c>
      <c r="C2" s="461"/>
      <c r="D2" s="461"/>
      <c r="E2" s="461"/>
      <c r="F2" s="461"/>
      <c r="G2" s="461"/>
      <c r="H2" s="462"/>
    </row>
    <row r="3" spans="1:8" ht="13.9" customHeight="1" x14ac:dyDescent="0.25">
      <c r="A3" s="159"/>
      <c r="B3" s="188"/>
      <c r="C3" s="187"/>
      <c r="D3" s="187"/>
      <c r="E3" s="187"/>
      <c r="F3" s="187"/>
      <c r="G3" s="187"/>
      <c r="H3" s="186"/>
    </row>
    <row r="4" spans="1:8" ht="24.6" customHeight="1" x14ac:dyDescent="0.25">
      <c r="A4" s="159"/>
      <c r="B4" s="463" t="s">
        <v>92</v>
      </c>
      <c r="C4" s="464"/>
      <c r="D4" s="464"/>
      <c r="E4" s="464"/>
      <c r="F4" s="464"/>
      <c r="G4" s="464"/>
      <c r="H4" s="465"/>
    </row>
    <row r="5" spans="1:8" ht="18.600000000000001" customHeight="1" x14ac:dyDescent="0.25">
      <c r="A5" s="159"/>
      <c r="B5" s="466" t="s">
        <v>93</v>
      </c>
      <c r="C5" s="467"/>
      <c r="D5" s="467"/>
      <c r="E5" s="467"/>
      <c r="F5" s="467"/>
      <c r="G5" s="467"/>
      <c r="H5" s="468"/>
    </row>
    <row r="6" spans="1:8" ht="16.5" thickBot="1" x14ac:dyDescent="0.3">
      <c r="A6" s="159"/>
      <c r="B6" s="469"/>
      <c r="C6" s="470"/>
      <c r="D6" s="470"/>
      <c r="E6" s="470"/>
      <c r="F6" s="470"/>
      <c r="G6" s="470"/>
      <c r="H6" s="471"/>
    </row>
    <row r="7" spans="1:8" ht="36" customHeight="1" thickBot="1" x14ac:dyDescent="0.3">
      <c r="A7" s="159"/>
      <c r="B7" s="472" t="s">
        <v>145</v>
      </c>
      <c r="C7" s="473"/>
      <c r="D7" s="473"/>
      <c r="E7" s="473"/>
      <c r="F7" s="473"/>
      <c r="G7" s="473"/>
      <c r="H7" s="474"/>
    </row>
    <row r="8" spans="1:8" ht="33" customHeight="1" thickBot="1" x14ac:dyDescent="0.3">
      <c r="A8" s="159"/>
      <c r="B8" s="475" t="s">
        <v>95</v>
      </c>
      <c r="C8" s="476"/>
      <c r="D8" s="476"/>
      <c r="E8" s="476"/>
      <c r="F8" s="476"/>
      <c r="G8" s="476"/>
      <c r="H8" s="477"/>
    </row>
    <row r="9" spans="1:8" ht="84" customHeight="1" thickBot="1" x14ac:dyDescent="0.3">
      <c r="A9" s="236"/>
      <c r="B9" s="478" t="s">
        <v>146</v>
      </c>
      <c r="C9" s="479"/>
      <c r="D9" s="479"/>
      <c r="E9" s="479"/>
      <c r="F9" s="479"/>
      <c r="G9" s="479"/>
      <c r="H9" s="480"/>
    </row>
    <row r="10" spans="1:8" ht="33" customHeight="1" thickBot="1" x14ac:dyDescent="0.3">
      <c r="A10" s="235"/>
      <c r="B10" s="475" t="s">
        <v>97</v>
      </c>
      <c r="C10" s="476"/>
      <c r="D10" s="476"/>
      <c r="E10" s="476"/>
      <c r="F10" s="476"/>
      <c r="G10" s="476"/>
      <c r="H10" s="477"/>
    </row>
    <row r="11" spans="1:8" ht="27.6" customHeight="1" x14ac:dyDescent="0.25">
      <c r="A11" s="235"/>
      <c r="B11" s="234" t="s">
        <v>147</v>
      </c>
      <c r="C11" s="481" t="str">
        <f>+B2</f>
        <v>EMPRESA DE LICORES DE CUNDINAMARCA</v>
      </c>
      <c r="D11" s="481"/>
      <c r="E11" s="481"/>
      <c r="F11" s="482"/>
      <c r="G11" s="233" t="s">
        <v>148</v>
      </c>
      <c r="H11" s="232" t="str">
        <f>+'G1. COND ADIC. TRDMC'!H10</f>
        <v>899.999.084-8</v>
      </c>
    </row>
    <row r="12" spans="1:8" ht="27.6" customHeight="1" x14ac:dyDescent="0.25">
      <c r="A12" s="235"/>
      <c r="B12" s="231" t="s">
        <v>149</v>
      </c>
      <c r="C12" s="483" t="str">
        <f>+C11</f>
        <v>EMPRESA DE LICORES DE CUNDINAMARCA</v>
      </c>
      <c r="D12" s="483"/>
      <c r="E12" s="483"/>
      <c r="F12" s="484"/>
      <c r="G12" s="230" t="s">
        <v>148</v>
      </c>
      <c r="H12" s="229" t="str">
        <f>+H11</f>
        <v>899.999.084-8</v>
      </c>
    </row>
    <row r="13" spans="1:8" ht="27.6" customHeight="1" thickBot="1" x14ac:dyDescent="0.3">
      <c r="A13" s="235"/>
      <c r="B13" s="228" t="s">
        <v>150</v>
      </c>
      <c r="C13" s="485" t="str">
        <f>+C11</f>
        <v>EMPRESA DE LICORES DE CUNDINAMARCA</v>
      </c>
      <c r="D13" s="485"/>
      <c r="E13" s="485"/>
      <c r="F13" s="486"/>
      <c r="G13" s="326" t="s">
        <v>148</v>
      </c>
      <c r="H13" s="226" t="str">
        <f>+H12</f>
        <v>899.999.084-8</v>
      </c>
    </row>
    <row r="14" spans="1:8" ht="27.6" customHeight="1" thickBot="1" x14ac:dyDescent="0.3">
      <c r="A14" s="235"/>
      <c r="B14" s="227" t="s">
        <v>103</v>
      </c>
      <c r="C14" s="442" t="s">
        <v>104</v>
      </c>
      <c r="D14" s="442"/>
      <c r="E14" s="442"/>
      <c r="F14" s="442"/>
      <c r="G14" s="442"/>
      <c r="H14" s="443"/>
    </row>
    <row r="15" spans="1:8" ht="137.25" customHeight="1" thickBot="1" x14ac:dyDescent="0.3">
      <c r="A15" s="235"/>
      <c r="B15" s="281" t="s">
        <v>105</v>
      </c>
      <c r="C15" s="282"/>
      <c r="D15" s="282"/>
      <c r="E15" s="282"/>
      <c r="F15" s="282"/>
      <c r="G15" s="436" t="str">
        <f>'OFERTAS PRESENTADAS'!C9</f>
        <v>UNIÓN TEMPORAL MAPFRE SEGUROS GENERALES DE COLOMBIA S.A. – SEGUROS GENERALES SURAMERICANA S.A - LA PREVISORA S A COMPAÑIA DE SEGUROS – ASEGURADORA SOLIDARIA DE COLOMBIA ENTIDAD COOPERATIVA - AXA COLPATRIA SEGUROS S.A.</v>
      </c>
      <c r="H15" s="437"/>
    </row>
    <row r="16" spans="1:8" ht="51.6" customHeight="1" thickBot="1" x14ac:dyDescent="0.3">
      <c r="A16" s="236"/>
      <c r="B16" s="438" t="s">
        <v>106</v>
      </c>
      <c r="C16" s="439"/>
      <c r="D16" s="440"/>
      <c r="E16" s="225" t="s">
        <v>107</v>
      </c>
      <c r="F16" s="224" t="s">
        <v>108</v>
      </c>
      <c r="G16" s="283" t="s">
        <v>151</v>
      </c>
      <c r="H16" s="284" t="s">
        <v>152</v>
      </c>
    </row>
    <row r="17" spans="1:8" ht="105" customHeight="1" thickBot="1" x14ac:dyDescent="0.3">
      <c r="A17" s="236"/>
      <c r="B17" s="441" t="s">
        <v>153</v>
      </c>
      <c r="C17" s="442"/>
      <c r="D17" s="443"/>
      <c r="E17" s="223" t="s">
        <v>154</v>
      </c>
      <c r="F17" s="222">
        <v>2</v>
      </c>
      <c r="G17" s="221" t="s">
        <v>415</v>
      </c>
      <c r="H17" s="285">
        <v>0</v>
      </c>
    </row>
    <row r="18" spans="1:8" ht="143.25" customHeight="1" x14ac:dyDescent="0.25">
      <c r="A18" s="236"/>
      <c r="B18" s="444" t="s">
        <v>155</v>
      </c>
      <c r="C18" s="445"/>
      <c r="D18" s="220" t="s">
        <v>113</v>
      </c>
      <c r="E18" s="446" t="s">
        <v>156</v>
      </c>
      <c r="F18" s="449">
        <v>2</v>
      </c>
      <c r="G18" s="452" t="s">
        <v>415</v>
      </c>
      <c r="H18" s="455">
        <v>0</v>
      </c>
    </row>
    <row r="19" spans="1:8" ht="24.95" customHeight="1" x14ac:dyDescent="0.25">
      <c r="A19" s="236"/>
      <c r="B19" s="458" t="s">
        <v>132</v>
      </c>
      <c r="C19" s="459"/>
      <c r="D19" s="219">
        <v>0.5</v>
      </c>
      <c r="E19" s="447"/>
      <c r="F19" s="450"/>
      <c r="G19" s="453"/>
      <c r="H19" s="456"/>
    </row>
    <row r="20" spans="1:8" ht="24.95" customHeight="1" x14ac:dyDescent="0.25">
      <c r="A20" s="236"/>
      <c r="B20" s="429" t="s">
        <v>133</v>
      </c>
      <c r="C20" s="430"/>
      <c r="D20" s="219">
        <v>1.5</v>
      </c>
      <c r="E20" s="447"/>
      <c r="F20" s="450"/>
      <c r="G20" s="453"/>
      <c r="H20" s="456"/>
    </row>
    <row r="21" spans="1:8" ht="24.95" customHeight="1" thickBot="1" x14ac:dyDescent="0.3">
      <c r="A21" s="236"/>
      <c r="B21" s="429" t="s">
        <v>134</v>
      </c>
      <c r="C21" s="430"/>
      <c r="D21" s="327">
        <v>2</v>
      </c>
      <c r="E21" s="448"/>
      <c r="F21" s="451"/>
      <c r="G21" s="454"/>
      <c r="H21" s="457"/>
    </row>
    <row r="22" spans="1:8" ht="93.6" customHeight="1" thickBot="1" x14ac:dyDescent="0.3">
      <c r="A22" s="236"/>
      <c r="B22" s="431" t="s">
        <v>157</v>
      </c>
      <c r="C22" s="432"/>
      <c r="D22" s="217"/>
      <c r="E22" s="223" t="s">
        <v>158</v>
      </c>
      <c r="F22" s="222">
        <v>3</v>
      </c>
      <c r="G22" s="221" t="s">
        <v>415</v>
      </c>
      <c r="H22" s="285">
        <v>0</v>
      </c>
    </row>
    <row r="23" spans="1:8" ht="91.15" customHeight="1" thickBot="1" x14ac:dyDescent="0.3">
      <c r="A23" s="236"/>
      <c r="B23" s="431" t="s">
        <v>159</v>
      </c>
      <c r="C23" s="432"/>
      <c r="D23" s="217"/>
      <c r="E23" s="223" t="s">
        <v>160</v>
      </c>
      <c r="F23" s="222">
        <v>3</v>
      </c>
      <c r="G23" s="221" t="s">
        <v>415</v>
      </c>
      <c r="H23" s="285">
        <v>0</v>
      </c>
    </row>
    <row r="24" spans="1:8" ht="41.45" customHeight="1" thickBot="1" x14ac:dyDescent="0.3">
      <c r="A24" s="236"/>
      <c r="B24" s="433" t="s">
        <v>142</v>
      </c>
      <c r="C24" s="434"/>
      <c r="D24" s="434"/>
      <c r="E24" s="435"/>
      <c r="F24" s="222">
        <f>SUM(F17:F23)</f>
        <v>10</v>
      </c>
      <c r="G24" s="283" t="s">
        <v>161</v>
      </c>
      <c r="H24" s="286">
        <f>SUM(H17:H23)</f>
        <v>0</v>
      </c>
    </row>
    <row r="25" spans="1:8" ht="19.899999999999999" customHeight="1" x14ac:dyDescent="0.25">
      <c r="A25" s="236"/>
      <c r="B25" s="216" t="s">
        <v>162</v>
      </c>
      <c r="C25" s="236"/>
      <c r="D25" s="236"/>
      <c r="E25" s="236"/>
      <c r="F25" s="215"/>
      <c r="G25" s="215"/>
      <c r="H25" s="237" t="str">
        <f>+'[5]METODOLOGÍA DE EVALUACIÓN'!G11</f>
        <v>VERSIÓN: MAYO 2024</v>
      </c>
    </row>
    <row r="26" spans="1:8" ht="16.149999999999999" customHeight="1" x14ac:dyDescent="0.25">
      <c r="A26" s="236"/>
      <c r="B26" s="216"/>
      <c r="C26" s="236"/>
      <c r="D26" s="236"/>
      <c r="E26" s="236"/>
      <c r="F26" s="215"/>
      <c r="G26" s="215"/>
      <c r="H26" s="328"/>
    </row>
  </sheetData>
  <mergeCells count="26">
    <mergeCell ref="C14:H14"/>
    <mergeCell ref="B2:H2"/>
    <mergeCell ref="B4:H4"/>
    <mergeCell ref="B5:H5"/>
    <mergeCell ref="B6:H6"/>
    <mergeCell ref="B7:H7"/>
    <mergeCell ref="B8:H8"/>
    <mergeCell ref="B9:H9"/>
    <mergeCell ref="B10:H10"/>
    <mergeCell ref="C11:F11"/>
    <mergeCell ref="C12:F12"/>
    <mergeCell ref="C13:F13"/>
    <mergeCell ref="B21:C21"/>
    <mergeCell ref="B22:C22"/>
    <mergeCell ref="B23:C23"/>
    <mergeCell ref="B24:E24"/>
    <mergeCell ref="G15:H15"/>
    <mergeCell ref="B16:D16"/>
    <mergeCell ref="B17:D17"/>
    <mergeCell ref="B18:C18"/>
    <mergeCell ref="E18:E21"/>
    <mergeCell ref="F18:F21"/>
    <mergeCell ref="G18:G21"/>
    <mergeCell ref="H18:H21"/>
    <mergeCell ref="B19:C19"/>
    <mergeCell ref="B20:C20"/>
  </mergeCells>
  <pageMargins left="0.7" right="0.7" top="0.75" bottom="0.75" header="0.3" footer="0.3"/>
  <pageSetup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3934-F819-490F-80E8-32A322CD44C6}">
  <sheetPr>
    <tabColor rgb="FFFFFF00"/>
  </sheetPr>
  <dimension ref="A1:H32"/>
  <sheetViews>
    <sheetView showGridLines="0" topLeftCell="A25" zoomScale="90" zoomScaleNormal="90" zoomScaleSheetLayoutView="88" workbookViewId="0">
      <selection activeCell="B9" sqref="B9:H9"/>
    </sheetView>
  </sheetViews>
  <sheetFormatPr baseColWidth="10" defaultRowHeight="15" x14ac:dyDescent="0.25"/>
  <cols>
    <col min="1" max="1" width="7.85546875" customWidth="1"/>
    <col min="2" max="2" width="16.5703125" customWidth="1"/>
    <col min="3" max="3" width="52.85546875" customWidth="1"/>
    <col min="4" max="4" width="13.7109375" customWidth="1"/>
    <col min="5" max="5" width="29.140625" customWidth="1"/>
    <col min="6" max="6" width="16" customWidth="1"/>
    <col min="7" max="7" width="30" customWidth="1"/>
    <col min="8" max="8" width="26.7109375" customWidth="1"/>
  </cols>
  <sheetData>
    <row r="1" spans="1:8" ht="16.5" thickBot="1" x14ac:dyDescent="0.3">
      <c r="A1" s="159"/>
      <c r="B1" s="324"/>
      <c r="C1" s="159"/>
      <c r="D1" s="159"/>
      <c r="E1" s="159"/>
      <c r="F1" s="159"/>
      <c r="G1" s="159"/>
      <c r="H1" s="214"/>
    </row>
    <row r="2" spans="1:8" ht="34.9" customHeight="1" x14ac:dyDescent="0.25">
      <c r="A2" s="159"/>
      <c r="B2" s="460" t="str">
        <f>+'G1. COND ADIC. TRDMC'!B2:H2</f>
        <v>EMPRESA DE LICORES DE CUNDINAMARCA</v>
      </c>
      <c r="C2" s="461"/>
      <c r="D2" s="461"/>
      <c r="E2" s="461"/>
      <c r="F2" s="461"/>
      <c r="G2" s="461"/>
      <c r="H2" s="462"/>
    </row>
    <row r="3" spans="1:8" ht="20.25" x14ac:dyDescent="0.25">
      <c r="A3" s="159"/>
      <c r="B3" s="188"/>
      <c r="C3" s="187"/>
      <c r="D3" s="187"/>
      <c r="E3" s="187"/>
      <c r="F3" s="187"/>
      <c r="G3" s="187"/>
      <c r="H3" s="186"/>
    </row>
    <row r="4" spans="1:8" ht="18" customHeight="1" x14ac:dyDescent="0.25">
      <c r="A4" s="159"/>
      <c r="B4" s="463" t="s">
        <v>92</v>
      </c>
      <c r="C4" s="464"/>
      <c r="D4" s="464"/>
      <c r="E4" s="464"/>
      <c r="F4" s="464"/>
      <c r="G4" s="464"/>
      <c r="H4" s="465"/>
    </row>
    <row r="5" spans="1:8" ht="27.6" customHeight="1" thickBot="1" x14ac:dyDescent="0.3">
      <c r="A5" s="159"/>
      <c r="B5" s="517" t="s">
        <v>93</v>
      </c>
      <c r="C5" s="518"/>
      <c r="D5" s="518"/>
      <c r="E5" s="518"/>
      <c r="F5" s="518"/>
      <c r="G5" s="518"/>
      <c r="H5" s="519"/>
    </row>
    <row r="6" spans="1:8" ht="36" customHeight="1" thickBot="1" x14ac:dyDescent="0.3">
      <c r="A6" s="159"/>
      <c r="B6" s="472" t="s">
        <v>163</v>
      </c>
      <c r="C6" s="473"/>
      <c r="D6" s="473"/>
      <c r="E6" s="473"/>
      <c r="F6" s="473"/>
      <c r="G6" s="473"/>
      <c r="H6" s="474"/>
    </row>
    <row r="7" spans="1:8" ht="33.6" customHeight="1" thickBot="1" x14ac:dyDescent="0.3">
      <c r="A7" s="159"/>
      <c r="B7" s="475" t="s">
        <v>95</v>
      </c>
      <c r="C7" s="476"/>
      <c r="D7" s="476"/>
      <c r="E7" s="476"/>
      <c r="F7" s="476"/>
      <c r="G7" s="476"/>
      <c r="H7" s="477"/>
    </row>
    <row r="8" spans="1:8" ht="94.7" customHeight="1" thickBot="1" x14ac:dyDescent="0.3">
      <c r="A8" s="236"/>
      <c r="B8" s="513" t="s">
        <v>164</v>
      </c>
      <c r="C8" s="514"/>
      <c r="D8" s="514"/>
      <c r="E8" s="514"/>
      <c r="F8" s="514"/>
      <c r="G8" s="515"/>
      <c r="H8" s="516"/>
    </row>
    <row r="9" spans="1:8" ht="36" customHeight="1" thickBot="1" x14ac:dyDescent="0.3">
      <c r="A9" s="235"/>
      <c r="B9" s="475" t="s">
        <v>97</v>
      </c>
      <c r="C9" s="476"/>
      <c r="D9" s="476"/>
      <c r="E9" s="476"/>
      <c r="F9" s="476"/>
      <c r="G9" s="476"/>
      <c r="H9" s="477"/>
    </row>
    <row r="10" spans="1:8" ht="34.15" customHeight="1" x14ac:dyDescent="0.25">
      <c r="A10" s="235"/>
      <c r="B10" s="323" t="s">
        <v>98</v>
      </c>
      <c r="C10" s="510" t="str">
        <f>+B2</f>
        <v>EMPRESA DE LICORES DE CUNDINAMARCA</v>
      </c>
      <c r="D10" s="481"/>
      <c r="E10" s="481"/>
      <c r="F10" s="481"/>
      <c r="G10" s="233" t="s">
        <v>148</v>
      </c>
      <c r="H10" s="243" t="str">
        <f>+'G1. COND ADIC. TRDMC'!H10</f>
        <v>899.999.084-8</v>
      </c>
    </row>
    <row r="11" spans="1:8" ht="34.15" customHeight="1" x14ac:dyDescent="0.25">
      <c r="A11" s="235"/>
      <c r="B11" s="213" t="s">
        <v>101</v>
      </c>
      <c r="C11" s="511" t="str">
        <f>+C10</f>
        <v>EMPRESA DE LICORES DE CUNDINAMARCA</v>
      </c>
      <c r="D11" s="512"/>
      <c r="E11" s="512"/>
      <c r="F11" s="512"/>
      <c r="G11" s="230" t="s">
        <v>148</v>
      </c>
      <c r="H11" s="242" t="str">
        <f>+H10</f>
        <v>899.999.084-8</v>
      </c>
    </row>
    <row r="12" spans="1:8" ht="38.450000000000003" customHeight="1" thickBot="1" x14ac:dyDescent="0.3">
      <c r="A12" s="235"/>
      <c r="B12" s="213" t="s">
        <v>102</v>
      </c>
      <c r="C12" s="511" t="str">
        <f>+C10</f>
        <v>EMPRESA DE LICORES DE CUNDINAMARCA</v>
      </c>
      <c r="D12" s="512"/>
      <c r="E12" s="512"/>
      <c r="F12" s="512"/>
      <c r="G12" s="326" t="s">
        <v>148</v>
      </c>
      <c r="H12" s="212" t="str">
        <f>+H10</f>
        <v>899.999.084-8</v>
      </c>
    </row>
    <row r="13" spans="1:8" ht="38.450000000000003" customHeight="1" thickBot="1" x14ac:dyDescent="0.3">
      <c r="A13" s="235"/>
      <c r="B13" s="227" t="s">
        <v>103</v>
      </c>
      <c r="C13" s="441" t="s">
        <v>165</v>
      </c>
      <c r="D13" s="442"/>
      <c r="E13" s="442"/>
      <c r="F13" s="442"/>
      <c r="G13" s="442"/>
      <c r="H13" s="443"/>
    </row>
    <row r="14" spans="1:8" ht="105.75" customHeight="1" thickBot="1" x14ac:dyDescent="0.3">
      <c r="A14" s="235"/>
      <c r="B14" s="281" t="s">
        <v>105</v>
      </c>
      <c r="C14" s="282"/>
      <c r="D14" s="282"/>
      <c r="E14" s="282"/>
      <c r="F14" s="282"/>
      <c r="G14" s="487" t="str">
        <f>'OFERTAS PRESENTADAS'!C9</f>
        <v>UNIÓN TEMPORAL MAPFRE SEGUROS GENERALES DE COLOMBIA S.A. – SEGUROS GENERALES SURAMERICANA S.A - LA PREVISORA S A COMPAÑIA DE SEGUROS – ASEGURADORA SOLIDARIA DE COLOMBIA ENTIDAD COOPERATIVA - AXA COLPATRIA SEGUROS S.A.</v>
      </c>
      <c r="H14" s="437"/>
    </row>
    <row r="15" spans="1:8" ht="51.6" customHeight="1" thickBot="1" x14ac:dyDescent="0.3">
      <c r="A15" s="502" t="s">
        <v>111</v>
      </c>
      <c r="B15" s="438" t="s">
        <v>106</v>
      </c>
      <c r="C15" s="439"/>
      <c r="D15" s="440"/>
      <c r="E15" s="225" t="s">
        <v>107</v>
      </c>
      <c r="F15" s="325" t="s">
        <v>108</v>
      </c>
      <c r="G15" s="283" t="s">
        <v>151</v>
      </c>
      <c r="H15" s="284" t="s">
        <v>152</v>
      </c>
    </row>
    <row r="16" spans="1:8" ht="135.75" customHeight="1" x14ac:dyDescent="0.25">
      <c r="A16" s="503"/>
      <c r="B16" s="504" t="s">
        <v>166</v>
      </c>
      <c r="C16" s="505"/>
      <c r="D16" s="211" t="s">
        <v>113</v>
      </c>
      <c r="E16" s="446" t="s">
        <v>167</v>
      </c>
      <c r="F16" s="449">
        <f>+D20</f>
        <v>5</v>
      </c>
      <c r="G16" s="506" t="s">
        <v>415</v>
      </c>
      <c r="H16" s="494">
        <v>0</v>
      </c>
    </row>
    <row r="17" spans="1:8" ht="28.5" customHeight="1" x14ac:dyDescent="0.25">
      <c r="A17" s="503"/>
      <c r="B17" s="429" t="s">
        <v>168</v>
      </c>
      <c r="C17" s="430"/>
      <c r="D17" s="210">
        <v>0.5</v>
      </c>
      <c r="E17" s="447"/>
      <c r="F17" s="450"/>
      <c r="G17" s="488"/>
      <c r="H17" s="490"/>
    </row>
    <row r="18" spans="1:8" ht="28.5" customHeight="1" x14ac:dyDescent="0.25">
      <c r="A18" s="503"/>
      <c r="B18" s="495" t="s">
        <v>169</v>
      </c>
      <c r="C18" s="496"/>
      <c r="D18" s="210">
        <v>1.5</v>
      </c>
      <c r="E18" s="447"/>
      <c r="F18" s="450"/>
      <c r="G18" s="488"/>
      <c r="H18" s="490"/>
    </row>
    <row r="19" spans="1:8" ht="28.5" customHeight="1" x14ac:dyDescent="0.25">
      <c r="A19" s="503"/>
      <c r="B19" s="495" t="s">
        <v>170</v>
      </c>
      <c r="C19" s="496"/>
      <c r="D19" s="210">
        <v>3.5</v>
      </c>
      <c r="E19" s="447"/>
      <c r="F19" s="450"/>
      <c r="G19" s="488"/>
      <c r="H19" s="490"/>
    </row>
    <row r="20" spans="1:8" ht="28.5" customHeight="1" thickBot="1" x14ac:dyDescent="0.3">
      <c r="A20" s="503"/>
      <c r="B20" s="497" t="s">
        <v>171</v>
      </c>
      <c r="C20" s="498"/>
      <c r="D20" s="209">
        <v>5</v>
      </c>
      <c r="E20" s="448"/>
      <c r="F20" s="451"/>
      <c r="G20" s="489"/>
      <c r="H20" s="491"/>
    </row>
    <row r="21" spans="1:8" ht="142.5" customHeight="1" x14ac:dyDescent="0.25">
      <c r="A21" s="503"/>
      <c r="B21" s="444" t="s">
        <v>172</v>
      </c>
      <c r="C21" s="445"/>
      <c r="D21" s="208" t="s">
        <v>113</v>
      </c>
      <c r="E21" s="446" t="s">
        <v>156</v>
      </c>
      <c r="F21" s="449">
        <v>1.5</v>
      </c>
      <c r="G21" s="499" t="s">
        <v>415</v>
      </c>
      <c r="H21" s="494">
        <v>0</v>
      </c>
    </row>
    <row r="22" spans="1:8" ht="28.5" customHeight="1" x14ac:dyDescent="0.25">
      <c r="A22" s="503"/>
      <c r="B22" s="458" t="s">
        <v>132</v>
      </c>
      <c r="C22" s="459"/>
      <c r="D22" s="207" t="s">
        <v>173</v>
      </c>
      <c r="E22" s="447"/>
      <c r="F22" s="450"/>
      <c r="G22" s="500"/>
      <c r="H22" s="490"/>
    </row>
    <row r="23" spans="1:8" ht="28.5" customHeight="1" x14ac:dyDescent="0.25">
      <c r="A23" s="503"/>
      <c r="B23" s="429" t="s">
        <v>133</v>
      </c>
      <c r="C23" s="430"/>
      <c r="D23" s="206" t="s">
        <v>174</v>
      </c>
      <c r="E23" s="447"/>
      <c r="F23" s="450"/>
      <c r="G23" s="500"/>
      <c r="H23" s="490"/>
    </row>
    <row r="24" spans="1:8" ht="28.5" customHeight="1" thickBot="1" x14ac:dyDescent="0.3">
      <c r="A24" s="503"/>
      <c r="B24" s="429" t="s">
        <v>134</v>
      </c>
      <c r="C24" s="430"/>
      <c r="D24" s="205" t="s">
        <v>175</v>
      </c>
      <c r="E24" s="448"/>
      <c r="F24" s="451"/>
      <c r="G24" s="501"/>
      <c r="H24" s="491"/>
    </row>
    <row r="25" spans="1:8" ht="126.75" customHeight="1" x14ac:dyDescent="0.25">
      <c r="A25" s="503"/>
      <c r="B25" s="507" t="s">
        <v>176</v>
      </c>
      <c r="C25" s="508"/>
      <c r="D25" s="208" t="s">
        <v>113</v>
      </c>
      <c r="E25" s="447" t="s">
        <v>177</v>
      </c>
      <c r="F25" s="450">
        <f>+D28</f>
        <v>2.5</v>
      </c>
      <c r="G25" s="488" t="s">
        <v>415</v>
      </c>
      <c r="H25" s="490">
        <v>0</v>
      </c>
    </row>
    <row r="26" spans="1:8" ht="25.5" customHeight="1" x14ac:dyDescent="0.25">
      <c r="A26" s="503"/>
      <c r="B26" s="458" t="s">
        <v>178</v>
      </c>
      <c r="C26" s="459"/>
      <c r="D26" s="204">
        <v>1</v>
      </c>
      <c r="E26" s="447"/>
      <c r="F26" s="450"/>
      <c r="G26" s="488"/>
      <c r="H26" s="490"/>
    </row>
    <row r="27" spans="1:8" ht="25.5" customHeight="1" x14ac:dyDescent="0.25">
      <c r="A27" s="503"/>
      <c r="B27" s="429" t="s">
        <v>179</v>
      </c>
      <c r="C27" s="430"/>
      <c r="D27" s="210">
        <v>1.5</v>
      </c>
      <c r="E27" s="447"/>
      <c r="F27" s="450"/>
      <c r="G27" s="488"/>
      <c r="H27" s="490"/>
    </row>
    <row r="28" spans="1:8" ht="25.5" customHeight="1" thickBot="1" x14ac:dyDescent="0.3">
      <c r="A28" s="503"/>
      <c r="B28" s="492" t="s">
        <v>180</v>
      </c>
      <c r="C28" s="493"/>
      <c r="D28" s="209">
        <v>2.5</v>
      </c>
      <c r="E28" s="448"/>
      <c r="F28" s="451"/>
      <c r="G28" s="489"/>
      <c r="H28" s="491"/>
    </row>
    <row r="29" spans="1:8" ht="69" customHeight="1" thickBot="1" x14ac:dyDescent="0.3">
      <c r="A29" s="503"/>
      <c r="B29" s="431" t="s">
        <v>181</v>
      </c>
      <c r="C29" s="509"/>
      <c r="D29" s="432"/>
      <c r="E29" s="223" t="s">
        <v>182</v>
      </c>
      <c r="F29" s="222">
        <v>1</v>
      </c>
      <c r="G29" s="203" t="s">
        <v>415</v>
      </c>
      <c r="H29" s="285">
        <v>0</v>
      </c>
    </row>
    <row r="30" spans="1:8" ht="40.9" customHeight="1" thickBot="1" x14ac:dyDescent="0.3">
      <c r="A30" s="236"/>
      <c r="B30" s="433" t="s">
        <v>142</v>
      </c>
      <c r="C30" s="434"/>
      <c r="D30" s="434"/>
      <c r="E30" s="435"/>
      <c r="F30" s="222">
        <f>SUM(F16:F29)</f>
        <v>10</v>
      </c>
      <c r="G30" s="283" t="s">
        <v>161</v>
      </c>
      <c r="H30" s="286">
        <f>SUM(H16:H29)</f>
        <v>0</v>
      </c>
    </row>
    <row r="31" spans="1:8" ht="17.25" x14ac:dyDescent="0.25">
      <c r="A31" s="236"/>
      <c r="B31" s="216" t="s">
        <v>162</v>
      </c>
      <c r="C31" s="236"/>
      <c r="D31" s="236"/>
      <c r="E31" s="215"/>
      <c r="F31" s="215"/>
      <c r="G31" s="202"/>
      <c r="H31" s="201" t="str">
        <f>+'[5]METODOLOGÍA DE EVALUACIÓN'!G11</f>
        <v>VERSIÓN: MAYO 2024</v>
      </c>
    </row>
    <row r="32" spans="1:8" ht="17.25" x14ac:dyDescent="0.25">
      <c r="A32" s="236"/>
      <c r="B32" s="216"/>
      <c r="C32" s="236"/>
      <c r="D32" s="236"/>
      <c r="E32" s="236"/>
      <c r="F32" s="215"/>
      <c r="G32" s="215"/>
      <c r="H32" s="328"/>
    </row>
  </sheetData>
  <mergeCells count="41">
    <mergeCell ref="B8:H8"/>
    <mergeCell ref="B2:H2"/>
    <mergeCell ref="B4:H4"/>
    <mergeCell ref="B5:H5"/>
    <mergeCell ref="B6:H6"/>
    <mergeCell ref="B7:H7"/>
    <mergeCell ref="B9:H9"/>
    <mergeCell ref="C10:F10"/>
    <mergeCell ref="C11:F11"/>
    <mergeCell ref="C12:F12"/>
    <mergeCell ref="C13:H13"/>
    <mergeCell ref="F21:F24"/>
    <mergeCell ref="G21:G24"/>
    <mergeCell ref="H21:H24"/>
    <mergeCell ref="A15:A29"/>
    <mergeCell ref="B15:D15"/>
    <mergeCell ref="B16:C16"/>
    <mergeCell ref="E16:E20"/>
    <mergeCell ref="F16:F20"/>
    <mergeCell ref="G16:G20"/>
    <mergeCell ref="B22:C22"/>
    <mergeCell ref="B23:C23"/>
    <mergeCell ref="B24:C24"/>
    <mergeCell ref="B25:C25"/>
    <mergeCell ref="B29:D29"/>
    <mergeCell ref="B30:E30"/>
    <mergeCell ref="G14:H14"/>
    <mergeCell ref="E25:E28"/>
    <mergeCell ref="F25:F28"/>
    <mergeCell ref="G25:G28"/>
    <mergeCell ref="H25:H28"/>
    <mergeCell ref="B26:C26"/>
    <mergeCell ref="B27:C27"/>
    <mergeCell ref="B28:C28"/>
    <mergeCell ref="H16:H20"/>
    <mergeCell ref="B17:C17"/>
    <mergeCell ref="B18:C18"/>
    <mergeCell ref="B19:C19"/>
    <mergeCell ref="B20:C20"/>
    <mergeCell ref="B21:C21"/>
    <mergeCell ref="E21:E24"/>
  </mergeCells>
  <pageMargins left="0.7" right="0.7" top="0.75" bottom="0.75" header="0.3" footer="0.3"/>
  <pageSetup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359E-2ADA-4F86-A78B-FD33EB56AEA7}">
  <sheetPr>
    <tabColor rgb="FFFFFF00"/>
  </sheetPr>
  <dimension ref="A1:H49"/>
  <sheetViews>
    <sheetView showGridLines="0" topLeftCell="A43" zoomScale="90" zoomScaleNormal="90" zoomScaleSheetLayoutView="83" workbookViewId="0">
      <selection activeCell="F30" sqref="F30:F33"/>
    </sheetView>
  </sheetViews>
  <sheetFormatPr baseColWidth="10" defaultRowHeight="15" x14ac:dyDescent="0.25"/>
  <cols>
    <col min="1" max="1" width="7.85546875" customWidth="1"/>
    <col min="2" max="2" width="16" customWidth="1"/>
    <col min="3" max="3" width="52.85546875" customWidth="1"/>
    <col min="4" max="4" width="15" customWidth="1"/>
    <col min="5" max="5" width="33.28515625" customWidth="1"/>
    <col min="6" max="6" width="18.42578125" customWidth="1"/>
    <col min="7" max="7" width="29.5703125" customWidth="1"/>
    <col min="8" max="8" width="26.7109375" customWidth="1"/>
  </cols>
  <sheetData>
    <row r="1" spans="1:8" ht="15.75" thickBot="1" x14ac:dyDescent="0.3"/>
    <row r="2" spans="1:8" ht="42" customHeight="1" x14ac:dyDescent="0.25">
      <c r="A2" s="159"/>
      <c r="B2" s="460" t="str">
        <f>+'[5]METODOLOGÍA DE EVALUACIÓN'!B2:G2</f>
        <v>EMPRESA DE LICORES DE CUNDINAMARCA</v>
      </c>
      <c r="C2" s="461"/>
      <c r="D2" s="461"/>
      <c r="E2" s="461"/>
      <c r="F2" s="461"/>
      <c r="G2" s="461"/>
      <c r="H2" s="462"/>
    </row>
    <row r="3" spans="1:8" ht="15" customHeight="1" x14ac:dyDescent="0.25">
      <c r="A3" s="159"/>
      <c r="B3" s="188"/>
      <c r="C3" s="187"/>
      <c r="D3" s="187"/>
      <c r="E3" s="187"/>
      <c r="F3" s="187"/>
      <c r="G3" s="187"/>
      <c r="H3" s="186"/>
    </row>
    <row r="4" spans="1:8" ht="23.45" customHeight="1" x14ac:dyDescent="0.25">
      <c r="A4" s="159"/>
      <c r="B4" s="463" t="s">
        <v>92</v>
      </c>
      <c r="C4" s="464"/>
      <c r="D4" s="464"/>
      <c r="E4" s="464"/>
      <c r="F4" s="464"/>
      <c r="G4" s="464"/>
      <c r="H4" s="465"/>
    </row>
    <row r="5" spans="1:8" ht="29.45" customHeight="1" thickBot="1" x14ac:dyDescent="0.3">
      <c r="A5" s="159"/>
      <c r="B5" s="517" t="s">
        <v>93</v>
      </c>
      <c r="C5" s="518"/>
      <c r="D5" s="518"/>
      <c r="E5" s="518"/>
      <c r="F5" s="518"/>
      <c r="G5" s="518"/>
      <c r="H5" s="519"/>
    </row>
    <row r="6" spans="1:8" ht="36.6" customHeight="1" thickBot="1" x14ac:dyDescent="0.3">
      <c r="A6" s="159"/>
      <c r="B6" s="547" t="s">
        <v>183</v>
      </c>
      <c r="C6" s="548"/>
      <c r="D6" s="548"/>
      <c r="E6" s="548"/>
      <c r="F6" s="548"/>
      <c r="G6" s="548"/>
      <c r="H6" s="549"/>
    </row>
    <row r="7" spans="1:8" ht="33" customHeight="1" thickBot="1" x14ac:dyDescent="0.3">
      <c r="A7" s="159"/>
      <c r="B7" s="475" t="s">
        <v>95</v>
      </c>
      <c r="C7" s="476"/>
      <c r="D7" s="476"/>
      <c r="E7" s="476"/>
      <c r="F7" s="476"/>
      <c r="G7" s="476"/>
      <c r="H7" s="477"/>
    </row>
    <row r="8" spans="1:8" ht="125.45" customHeight="1" thickBot="1" x14ac:dyDescent="0.3">
      <c r="A8" s="236"/>
      <c r="B8" s="513" t="s">
        <v>184</v>
      </c>
      <c r="C8" s="514"/>
      <c r="D8" s="514"/>
      <c r="E8" s="514"/>
      <c r="F8" s="514"/>
      <c r="G8" s="515"/>
      <c r="H8" s="516"/>
    </row>
    <row r="9" spans="1:8" ht="33" customHeight="1" thickBot="1" x14ac:dyDescent="0.3">
      <c r="A9" s="235"/>
      <c r="B9" s="475" t="s">
        <v>97</v>
      </c>
      <c r="C9" s="476"/>
      <c r="D9" s="476"/>
      <c r="E9" s="476"/>
      <c r="F9" s="476"/>
      <c r="G9" s="476"/>
      <c r="H9" s="477"/>
    </row>
    <row r="10" spans="1:8" ht="33" customHeight="1" x14ac:dyDescent="0.25">
      <c r="A10" s="235"/>
      <c r="B10" s="200" t="s">
        <v>185</v>
      </c>
      <c r="C10" s="553" t="str">
        <f>+B2</f>
        <v>EMPRESA DE LICORES DE CUNDINAMARCA</v>
      </c>
      <c r="D10" s="554"/>
      <c r="E10" s="554"/>
      <c r="F10" s="555"/>
      <c r="G10" s="199" t="s">
        <v>148</v>
      </c>
      <c r="H10" s="246" t="str">
        <f>+'G1. COND ADIC. TRDMC'!H10</f>
        <v>899.999.084-8</v>
      </c>
    </row>
    <row r="11" spans="1:8" ht="33" customHeight="1" x14ac:dyDescent="0.25">
      <c r="A11" s="235"/>
      <c r="B11" s="247" t="s">
        <v>186</v>
      </c>
      <c r="C11" s="556" t="str">
        <f>+C10</f>
        <v>EMPRESA DE LICORES DE CUNDINAMARCA</v>
      </c>
      <c r="D11" s="557"/>
      <c r="E11" s="557"/>
      <c r="F11" s="558"/>
      <c r="G11" s="248" t="s">
        <v>148</v>
      </c>
      <c r="H11" s="249" t="str">
        <f>+H10</f>
        <v>899.999.084-8</v>
      </c>
    </row>
    <row r="12" spans="1:8" ht="35.450000000000003" customHeight="1" thickBot="1" x14ac:dyDescent="0.3">
      <c r="A12" s="235"/>
      <c r="B12" s="250" t="s">
        <v>187</v>
      </c>
      <c r="C12" s="559" t="s">
        <v>188</v>
      </c>
      <c r="D12" s="560"/>
      <c r="E12" s="560"/>
      <c r="F12" s="561"/>
      <c r="G12" s="251"/>
      <c r="H12" s="252"/>
    </row>
    <row r="13" spans="1:8" ht="35.450000000000003" customHeight="1" thickBot="1" x14ac:dyDescent="0.3">
      <c r="A13" s="235"/>
      <c r="B13" s="253" t="s">
        <v>103</v>
      </c>
      <c r="C13" s="562" t="s">
        <v>165</v>
      </c>
      <c r="D13" s="563"/>
      <c r="E13" s="563"/>
      <c r="F13" s="563"/>
      <c r="G13" s="563"/>
      <c r="H13" s="564"/>
    </row>
    <row r="14" spans="1:8" ht="96" customHeight="1" thickBot="1" x14ac:dyDescent="0.3">
      <c r="A14" s="235"/>
      <c r="B14" s="281" t="s">
        <v>105</v>
      </c>
      <c r="C14" s="282"/>
      <c r="D14" s="282"/>
      <c r="E14" s="282"/>
      <c r="F14" s="282"/>
      <c r="G14" s="436" t="str">
        <f>'OFERTAS PRESENTADAS'!C9</f>
        <v>UNIÓN TEMPORAL MAPFRE SEGUROS GENERALES DE COLOMBIA S.A. – SEGUROS GENERALES SURAMERICANA S.A - LA PREVISORA S A COMPAÑIA DE SEGUROS – ASEGURADORA SOLIDARIA DE COLOMBIA ENTIDAD COOPERATIVA - AXA COLPATRIA SEGUROS S.A.</v>
      </c>
      <c r="H14" s="437"/>
    </row>
    <row r="15" spans="1:8" ht="51.6" customHeight="1" thickBot="1" x14ac:dyDescent="0.3">
      <c r="A15" s="502"/>
      <c r="B15" s="438" t="s">
        <v>106</v>
      </c>
      <c r="C15" s="439"/>
      <c r="D15" s="439"/>
      <c r="E15" s="225" t="s">
        <v>107</v>
      </c>
      <c r="F15" s="325" t="s">
        <v>108</v>
      </c>
      <c r="G15" s="283" t="s">
        <v>151</v>
      </c>
      <c r="H15" s="284" t="s">
        <v>152</v>
      </c>
    </row>
    <row r="16" spans="1:8" ht="136.5" customHeight="1" x14ac:dyDescent="0.25">
      <c r="A16" s="503"/>
      <c r="B16" s="504" t="s">
        <v>189</v>
      </c>
      <c r="C16" s="505"/>
      <c r="D16" s="254" t="s">
        <v>113</v>
      </c>
      <c r="E16" s="446" t="s">
        <v>190</v>
      </c>
      <c r="F16" s="449">
        <f>+D19</f>
        <v>2</v>
      </c>
      <c r="G16" s="506" t="s">
        <v>415</v>
      </c>
      <c r="H16" s="494">
        <v>0</v>
      </c>
    </row>
    <row r="17" spans="1:8" ht="28.5" customHeight="1" x14ac:dyDescent="0.25">
      <c r="A17" s="503"/>
      <c r="B17" s="429" t="s">
        <v>191</v>
      </c>
      <c r="C17" s="430"/>
      <c r="D17" s="255">
        <v>1</v>
      </c>
      <c r="E17" s="447"/>
      <c r="F17" s="450"/>
      <c r="G17" s="488"/>
      <c r="H17" s="490"/>
    </row>
    <row r="18" spans="1:8" ht="28.5" customHeight="1" x14ac:dyDescent="0.25">
      <c r="A18" s="503"/>
      <c r="B18" s="495" t="s">
        <v>192</v>
      </c>
      <c r="C18" s="496"/>
      <c r="D18" s="255">
        <v>1.5</v>
      </c>
      <c r="E18" s="447"/>
      <c r="F18" s="450"/>
      <c r="G18" s="488"/>
      <c r="H18" s="490"/>
    </row>
    <row r="19" spans="1:8" ht="28.5" customHeight="1" thickBot="1" x14ac:dyDescent="0.3">
      <c r="A19" s="503"/>
      <c r="B19" s="495" t="s">
        <v>193</v>
      </c>
      <c r="C19" s="496"/>
      <c r="D19" s="256">
        <v>2</v>
      </c>
      <c r="E19" s="447"/>
      <c r="F19" s="451"/>
      <c r="G19" s="489"/>
      <c r="H19" s="490"/>
    </row>
    <row r="20" spans="1:8" ht="127.5" customHeight="1" x14ac:dyDescent="0.25">
      <c r="A20" s="503"/>
      <c r="B20" s="565" t="s">
        <v>194</v>
      </c>
      <c r="C20" s="566"/>
      <c r="D20" s="566"/>
      <c r="E20" s="257" t="s">
        <v>195</v>
      </c>
      <c r="F20" s="258"/>
      <c r="G20" s="259" t="s">
        <v>415</v>
      </c>
      <c r="H20" s="288">
        <v>0</v>
      </c>
    </row>
    <row r="21" spans="1:8" ht="33" customHeight="1" x14ac:dyDescent="0.25">
      <c r="A21" s="503"/>
      <c r="B21" s="530" t="s">
        <v>196</v>
      </c>
      <c r="C21" s="531"/>
      <c r="D21" s="260" t="s">
        <v>113</v>
      </c>
      <c r="E21" s="531" t="s">
        <v>197</v>
      </c>
      <c r="F21" s="545">
        <f>+D24</f>
        <v>1.5</v>
      </c>
      <c r="G21" s="550" t="s">
        <v>415</v>
      </c>
      <c r="H21" s="552">
        <v>0</v>
      </c>
    </row>
    <row r="22" spans="1:8" ht="30" customHeight="1" x14ac:dyDescent="0.25">
      <c r="A22" s="503"/>
      <c r="B22" s="543" t="s">
        <v>198</v>
      </c>
      <c r="C22" s="544"/>
      <c r="D22" s="260">
        <v>0.5</v>
      </c>
      <c r="E22" s="531"/>
      <c r="F22" s="545"/>
      <c r="G22" s="453"/>
      <c r="H22" s="490"/>
    </row>
    <row r="23" spans="1:8" ht="30" customHeight="1" x14ac:dyDescent="0.25">
      <c r="A23" s="503"/>
      <c r="B23" s="528" t="s">
        <v>199</v>
      </c>
      <c r="C23" s="529"/>
      <c r="D23" s="261">
        <v>1</v>
      </c>
      <c r="E23" s="531"/>
      <c r="F23" s="545"/>
      <c r="G23" s="453"/>
      <c r="H23" s="490"/>
    </row>
    <row r="24" spans="1:8" ht="30" customHeight="1" thickBot="1" x14ac:dyDescent="0.3">
      <c r="A24" s="503"/>
      <c r="B24" s="528" t="s">
        <v>200</v>
      </c>
      <c r="C24" s="529"/>
      <c r="D24" s="261">
        <v>1.5</v>
      </c>
      <c r="E24" s="531"/>
      <c r="F24" s="545"/>
      <c r="G24" s="551"/>
      <c r="H24" s="490"/>
    </row>
    <row r="25" spans="1:8" ht="32.25" customHeight="1" x14ac:dyDescent="0.25">
      <c r="A25" s="503"/>
      <c r="B25" s="530" t="s">
        <v>201</v>
      </c>
      <c r="C25" s="531"/>
      <c r="D25" s="260" t="s">
        <v>113</v>
      </c>
      <c r="E25" s="531" t="s">
        <v>202</v>
      </c>
      <c r="F25" s="545">
        <f>+D28</f>
        <v>1.5</v>
      </c>
      <c r="G25" s="550" t="s">
        <v>415</v>
      </c>
      <c r="H25" s="494">
        <v>0</v>
      </c>
    </row>
    <row r="26" spans="1:8" ht="26.25" customHeight="1" x14ac:dyDescent="0.25">
      <c r="A26" s="503"/>
      <c r="B26" s="543" t="s">
        <v>203</v>
      </c>
      <c r="C26" s="544"/>
      <c r="D26" s="260">
        <v>0.5</v>
      </c>
      <c r="E26" s="531"/>
      <c r="F26" s="545"/>
      <c r="G26" s="453"/>
      <c r="H26" s="490"/>
    </row>
    <row r="27" spans="1:8" ht="26.25" customHeight="1" x14ac:dyDescent="0.25">
      <c r="A27" s="503"/>
      <c r="B27" s="528" t="s">
        <v>204</v>
      </c>
      <c r="C27" s="529"/>
      <c r="D27" s="261">
        <v>1</v>
      </c>
      <c r="E27" s="531"/>
      <c r="F27" s="545"/>
      <c r="G27" s="453"/>
      <c r="H27" s="490"/>
    </row>
    <row r="28" spans="1:8" ht="26.25" customHeight="1" thickBot="1" x14ac:dyDescent="0.3">
      <c r="A28" s="503"/>
      <c r="B28" s="537" t="s">
        <v>205</v>
      </c>
      <c r="C28" s="538"/>
      <c r="D28" s="262">
        <v>1.5</v>
      </c>
      <c r="E28" s="542"/>
      <c r="F28" s="546"/>
      <c r="G28" s="454"/>
      <c r="H28" s="491"/>
    </row>
    <row r="29" spans="1:8" ht="144" customHeight="1" thickBot="1" x14ac:dyDescent="0.3">
      <c r="A29" s="503"/>
      <c r="B29" s="539" t="s">
        <v>206</v>
      </c>
      <c r="C29" s="540"/>
      <c r="D29" s="541"/>
      <c r="E29" s="257" t="s">
        <v>195</v>
      </c>
      <c r="F29" s="263" t="s">
        <v>111</v>
      </c>
      <c r="G29" s="452" t="s">
        <v>415</v>
      </c>
      <c r="H29" s="494">
        <v>0</v>
      </c>
    </row>
    <row r="30" spans="1:8" ht="27.6" customHeight="1" x14ac:dyDescent="0.25">
      <c r="A30" s="503"/>
      <c r="B30" s="530" t="s">
        <v>196</v>
      </c>
      <c r="C30" s="531"/>
      <c r="D30" s="264" t="s">
        <v>113</v>
      </c>
      <c r="E30" s="531" t="s">
        <v>207</v>
      </c>
      <c r="F30" s="535">
        <f>+D33</f>
        <v>1</v>
      </c>
      <c r="G30" s="453"/>
      <c r="H30" s="490"/>
    </row>
    <row r="31" spans="1:8" ht="27.6" customHeight="1" x14ac:dyDescent="0.25">
      <c r="A31" s="503"/>
      <c r="B31" s="543" t="s">
        <v>208</v>
      </c>
      <c r="C31" s="544"/>
      <c r="D31" s="264">
        <v>0.25</v>
      </c>
      <c r="E31" s="531"/>
      <c r="F31" s="536"/>
      <c r="G31" s="453"/>
      <c r="H31" s="490"/>
    </row>
    <row r="32" spans="1:8" ht="27.6" customHeight="1" x14ac:dyDescent="0.25">
      <c r="A32" s="503"/>
      <c r="B32" s="528" t="s">
        <v>209</v>
      </c>
      <c r="C32" s="529"/>
      <c r="D32" s="210">
        <v>0.5</v>
      </c>
      <c r="E32" s="531"/>
      <c r="F32" s="536"/>
      <c r="G32" s="453"/>
      <c r="H32" s="490"/>
    </row>
    <row r="33" spans="1:8" ht="27.6" customHeight="1" thickBot="1" x14ac:dyDescent="0.3">
      <c r="A33" s="503"/>
      <c r="B33" s="528" t="s">
        <v>210</v>
      </c>
      <c r="C33" s="529"/>
      <c r="D33" s="210">
        <v>1</v>
      </c>
      <c r="E33" s="531"/>
      <c r="F33" s="536"/>
      <c r="G33" s="454"/>
      <c r="H33" s="491"/>
    </row>
    <row r="34" spans="1:8" ht="37.15" customHeight="1" thickBot="1" x14ac:dyDescent="0.3">
      <c r="A34" s="503"/>
      <c r="B34" s="530" t="s">
        <v>201</v>
      </c>
      <c r="C34" s="531"/>
      <c r="D34" s="264" t="s">
        <v>113</v>
      </c>
      <c r="E34" s="531" t="s">
        <v>211</v>
      </c>
      <c r="F34" s="533">
        <f>+D37</f>
        <v>1</v>
      </c>
      <c r="G34" s="453" t="s">
        <v>415</v>
      </c>
      <c r="H34" s="532">
        <v>0</v>
      </c>
    </row>
    <row r="35" spans="1:8" ht="24" customHeight="1" thickBot="1" x14ac:dyDescent="0.3">
      <c r="A35" s="503"/>
      <c r="B35" s="543" t="s">
        <v>208</v>
      </c>
      <c r="C35" s="544"/>
      <c r="D35" s="264">
        <v>0.25</v>
      </c>
      <c r="E35" s="531"/>
      <c r="F35" s="533"/>
      <c r="G35" s="453"/>
      <c r="H35" s="532"/>
    </row>
    <row r="36" spans="1:8" ht="24" customHeight="1" thickBot="1" x14ac:dyDescent="0.3">
      <c r="A36" s="503"/>
      <c r="B36" s="528" t="s">
        <v>212</v>
      </c>
      <c r="C36" s="529"/>
      <c r="D36" s="210">
        <v>0.5</v>
      </c>
      <c r="E36" s="531"/>
      <c r="F36" s="533"/>
      <c r="G36" s="453"/>
      <c r="H36" s="532"/>
    </row>
    <row r="37" spans="1:8" ht="24" customHeight="1" thickBot="1" x14ac:dyDescent="0.3">
      <c r="A37" s="503"/>
      <c r="B37" s="537" t="s">
        <v>213</v>
      </c>
      <c r="C37" s="538"/>
      <c r="D37" s="210">
        <v>1</v>
      </c>
      <c r="E37" s="542"/>
      <c r="F37" s="534"/>
      <c r="G37" s="454"/>
      <c r="H37" s="532"/>
    </row>
    <row r="38" spans="1:8" ht="145.5" customHeight="1" x14ac:dyDescent="0.25">
      <c r="A38" s="503"/>
      <c r="B38" s="444" t="s">
        <v>172</v>
      </c>
      <c r="C38" s="445"/>
      <c r="D38" s="208" t="s">
        <v>113</v>
      </c>
      <c r="E38" s="447" t="s">
        <v>156</v>
      </c>
      <c r="F38" s="449">
        <f>+D41</f>
        <v>1</v>
      </c>
      <c r="G38" s="452" t="s">
        <v>415</v>
      </c>
      <c r="H38" s="494">
        <v>0</v>
      </c>
    </row>
    <row r="39" spans="1:8" ht="27.95" customHeight="1" x14ac:dyDescent="0.25">
      <c r="A39" s="503"/>
      <c r="B39" s="458" t="s">
        <v>132</v>
      </c>
      <c r="C39" s="459"/>
      <c r="D39" s="210">
        <v>0.25</v>
      </c>
      <c r="E39" s="447"/>
      <c r="F39" s="450"/>
      <c r="G39" s="453"/>
      <c r="H39" s="490"/>
    </row>
    <row r="40" spans="1:8" ht="27.95" customHeight="1" x14ac:dyDescent="0.25">
      <c r="A40" s="503"/>
      <c r="B40" s="429" t="s">
        <v>133</v>
      </c>
      <c r="C40" s="430"/>
      <c r="D40" s="210">
        <v>0.5</v>
      </c>
      <c r="E40" s="447"/>
      <c r="F40" s="450"/>
      <c r="G40" s="453"/>
      <c r="H40" s="490"/>
    </row>
    <row r="41" spans="1:8" ht="27.95" customHeight="1" thickBot="1" x14ac:dyDescent="0.3">
      <c r="A41" s="503"/>
      <c r="B41" s="429" t="s">
        <v>134</v>
      </c>
      <c r="C41" s="430"/>
      <c r="D41" s="209">
        <v>1</v>
      </c>
      <c r="E41" s="448"/>
      <c r="F41" s="451"/>
      <c r="G41" s="454"/>
      <c r="H41" s="491"/>
    </row>
    <row r="42" spans="1:8" ht="125.25" customHeight="1" x14ac:dyDescent="0.25">
      <c r="A42" s="503"/>
      <c r="B42" s="444" t="s">
        <v>176</v>
      </c>
      <c r="C42" s="445"/>
      <c r="D42" s="220" t="s">
        <v>113</v>
      </c>
      <c r="E42" s="446" t="s">
        <v>177</v>
      </c>
      <c r="F42" s="449">
        <f>+D45</f>
        <v>1</v>
      </c>
      <c r="G42" s="522" t="s">
        <v>415</v>
      </c>
      <c r="H42" s="494">
        <v>0</v>
      </c>
    </row>
    <row r="43" spans="1:8" ht="24.75" customHeight="1" x14ac:dyDescent="0.25">
      <c r="A43" s="503"/>
      <c r="B43" s="458" t="s">
        <v>178</v>
      </c>
      <c r="C43" s="525"/>
      <c r="D43" s="264">
        <v>0.25</v>
      </c>
      <c r="E43" s="447"/>
      <c r="F43" s="450"/>
      <c r="G43" s="523"/>
      <c r="H43" s="490"/>
    </row>
    <row r="44" spans="1:8" ht="24.75" customHeight="1" x14ac:dyDescent="0.25">
      <c r="A44" s="503"/>
      <c r="B44" s="429" t="s">
        <v>179</v>
      </c>
      <c r="C44" s="526"/>
      <c r="D44" s="210">
        <v>0.5</v>
      </c>
      <c r="E44" s="447"/>
      <c r="F44" s="450"/>
      <c r="G44" s="523"/>
      <c r="H44" s="490"/>
    </row>
    <row r="45" spans="1:8" ht="24.75" customHeight="1" thickBot="1" x14ac:dyDescent="0.3">
      <c r="A45" s="503"/>
      <c r="B45" s="492" t="s">
        <v>180</v>
      </c>
      <c r="C45" s="527"/>
      <c r="D45" s="327">
        <v>1</v>
      </c>
      <c r="E45" s="448"/>
      <c r="F45" s="451"/>
      <c r="G45" s="524"/>
      <c r="H45" s="491"/>
    </row>
    <row r="46" spans="1:8" ht="69.599999999999994" customHeight="1" thickBot="1" x14ac:dyDescent="0.3">
      <c r="A46" s="503"/>
      <c r="B46" s="520" t="s">
        <v>181</v>
      </c>
      <c r="C46" s="521"/>
      <c r="D46" s="265">
        <v>1</v>
      </c>
      <c r="E46" s="223" t="s">
        <v>182</v>
      </c>
      <c r="F46" s="218">
        <f>+D46</f>
        <v>1</v>
      </c>
      <c r="G46" s="241" t="s">
        <v>415</v>
      </c>
      <c r="H46" s="287">
        <v>0</v>
      </c>
    </row>
    <row r="47" spans="1:8" ht="45.6" customHeight="1" thickBot="1" x14ac:dyDescent="0.3">
      <c r="A47" s="503"/>
      <c r="B47" s="433" t="s">
        <v>142</v>
      </c>
      <c r="C47" s="434"/>
      <c r="D47" s="434"/>
      <c r="E47" s="435"/>
      <c r="F47" s="222">
        <f>SUM(F16:F46)</f>
        <v>10</v>
      </c>
      <c r="G47" s="283" t="s">
        <v>161</v>
      </c>
      <c r="H47" s="289">
        <f>SUM(H16:H46)</f>
        <v>0</v>
      </c>
    </row>
    <row r="48" spans="1:8" ht="19.149999999999999" customHeight="1" x14ac:dyDescent="0.25">
      <c r="A48" s="236"/>
      <c r="B48" s="216" t="s">
        <v>162</v>
      </c>
      <c r="C48" s="236"/>
      <c r="D48" s="236"/>
      <c r="E48" s="236"/>
      <c r="F48" s="215"/>
      <c r="G48" s="215"/>
      <c r="H48" s="201" t="str">
        <f>+'[5]METODOLOGÍA DE EVALUACIÓN'!G11</f>
        <v>VERSIÓN: MAYO 2024</v>
      </c>
    </row>
    <row r="49" spans="2:2" x14ac:dyDescent="0.25">
      <c r="B49" s="216"/>
    </row>
  </sheetData>
  <mergeCells count="74">
    <mergeCell ref="B8:H8"/>
    <mergeCell ref="G21:G24"/>
    <mergeCell ref="G25:G28"/>
    <mergeCell ref="H21:H24"/>
    <mergeCell ref="H25:H28"/>
    <mergeCell ref="B9:H9"/>
    <mergeCell ref="C10:F10"/>
    <mergeCell ref="C11:F11"/>
    <mergeCell ref="C12:F12"/>
    <mergeCell ref="C13:H13"/>
    <mergeCell ref="H16:H19"/>
    <mergeCell ref="B19:C19"/>
    <mergeCell ref="B20:D20"/>
    <mergeCell ref="G16:G19"/>
    <mergeCell ref="B26:C26"/>
    <mergeCell ref="B27:C27"/>
    <mergeCell ref="B2:H2"/>
    <mergeCell ref="B4:H4"/>
    <mergeCell ref="B5:H5"/>
    <mergeCell ref="B6:H6"/>
    <mergeCell ref="B7:H7"/>
    <mergeCell ref="A15:A47"/>
    <mergeCell ref="B15:D15"/>
    <mergeCell ref="B16:C16"/>
    <mergeCell ref="E16:E19"/>
    <mergeCell ref="F16:F19"/>
    <mergeCell ref="B24:C24"/>
    <mergeCell ref="B25:C25"/>
    <mergeCell ref="E25:E28"/>
    <mergeCell ref="F25:F28"/>
    <mergeCell ref="B21:C21"/>
    <mergeCell ref="E21:E24"/>
    <mergeCell ref="F21:F24"/>
    <mergeCell ref="B22:C22"/>
    <mergeCell ref="B23:C23"/>
    <mergeCell ref="B17:C17"/>
    <mergeCell ref="B18:C18"/>
    <mergeCell ref="B28:C28"/>
    <mergeCell ref="B29:D29"/>
    <mergeCell ref="E34:E37"/>
    <mergeCell ref="B35:C35"/>
    <mergeCell ref="B36:C36"/>
    <mergeCell ref="B37:C37"/>
    <mergeCell ref="B30:C30"/>
    <mergeCell ref="E30:E33"/>
    <mergeCell ref="B31:C31"/>
    <mergeCell ref="H34:H37"/>
    <mergeCell ref="F34:F37"/>
    <mergeCell ref="F30:F33"/>
    <mergeCell ref="G34:G37"/>
    <mergeCell ref="G29:G33"/>
    <mergeCell ref="H29:H33"/>
    <mergeCell ref="B39:C39"/>
    <mergeCell ref="B40:C40"/>
    <mergeCell ref="B41:C41"/>
    <mergeCell ref="B32:C32"/>
    <mergeCell ref="B33:C33"/>
    <mergeCell ref="B34:C34"/>
    <mergeCell ref="B46:C46"/>
    <mergeCell ref="B47:E47"/>
    <mergeCell ref="G14:H14"/>
    <mergeCell ref="B42:C42"/>
    <mergeCell ref="E42:E45"/>
    <mergeCell ref="F42:F45"/>
    <mergeCell ref="G42:G45"/>
    <mergeCell ref="H42:H45"/>
    <mergeCell ref="B43:C43"/>
    <mergeCell ref="B44:C44"/>
    <mergeCell ref="B45:C45"/>
    <mergeCell ref="B38:C38"/>
    <mergeCell ref="E38:E41"/>
    <mergeCell ref="F38:F41"/>
    <mergeCell ref="G38:G41"/>
    <mergeCell ref="H38:H41"/>
  </mergeCells>
  <pageMargins left="0.7" right="0.7" top="0.75" bottom="0.75" header="0.3" footer="0.3"/>
  <pageSetup scale="3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2233-8AD4-404F-AB04-BA58893415C6}">
  <sheetPr>
    <tabColor rgb="FFFFFF00"/>
  </sheetPr>
  <dimension ref="A1:H37"/>
  <sheetViews>
    <sheetView showGridLines="0" topLeftCell="A33" zoomScale="90" zoomScaleNormal="90" zoomScaleSheetLayoutView="85" workbookViewId="0">
      <selection activeCell="B6" sqref="B6:H6"/>
    </sheetView>
  </sheetViews>
  <sheetFormatPr baseColWidth="10" defaultRowHeight="15" x14ac:dyDescent="0.25"/>
  <cols>
    <col min="1" max="1" width="8.28515625" customWidth="1"/>
    <col min="2" max="2" width="18" customWidth="1"/>
    <col min="3" max="3" width="52.5703125" customWidth="1"/>
    <col min="4" max="4" width="15.7109375" customWidth="1"/>
    <col min="5" max="5" width="31.28515625" customWidth="1"/>
    <col min="6" max="6" width="18.42578125" customWidth="1"/>
    <col min="7" max="7" width="30.7109375" customWidth="1"/>
    <col min="8" max="8" width="26.7109375" customWidth="1"/>
  </cols>
  <sheetData>
    <row r="1" spans="1:8" ht="18" customHeight="1" thickBot="1" x14ac:dyDescent="0.3">
      <c r="A1" s="159"/>
      <c r="B1" s="324"/>
      <c r="C1" s="159"/>
      <c r="D1" s="159"/>
      <c r="E1" s="159"/>
      <c r="F1" s="159"/>
      <c r="G1" s="159"/>
      <c r="H1" s="159"/>
    </row>
    <row r="2" spans="1:8" ht="24" customHeight="1" x14ac:dyDescent="0.25">
      <c r="A2" s="159"/>
      <c r="B2" s="460" t="str">
        <f>+'[5]METODOLOGÍA DE EVALUACIÓN'!B2:G2</f>
        <v>EMPRESA DE LICORES DE CUNDINAMARCA</v>
      </c>
      <c r="C2" s="461"/>
      <c r="D2" s="461"/>
      <c r="E2" s="461"/>
      <c r="F2" s="461"/>
      <c r="G2" s="461"/>
      <c r="H2" s="462"/>
    </row>
    <row r="3" spans="1:8" ht="19.5" customHeight="1" x14ac:dyDescent="0.25">
      <c r="A3" s="159"/>
      <c r="B3" s="240"/>
      <c r="C3" s="266"/>
      <c r="D3" s="266"/>
      <c r="E3" s="266"/>
      <c r="F3" s="266"/>
      <c r="G3" s="266"/>
      <c r="H3" s="267"/>
    </row>
    <row r="4" spans="1:8" ht="23.25" customHeight="1" x14ac:dyDescent="0.25">
      <c r="A4" s="159"/>
      <c r="B4" s="463" t="s">
        <v>92</v>
      </c>
      <c r="C4" s="464"/>
      <c r="D4" s="464"/>
      <c r="E4" s="464"/>
      <c r="F4" s="464"/>
      <c r="G4" s="464"/>
      <c r="H4" s="465"/>
    </row>
    <row r="5" spans="1:8" ht="36" customHeight="1" thickBot="1" x14ac:dyDescent="0.3">
      <c r="A5" s="159"/>
      <c r="B5" s="517" t="s">
        <v>93</v>
      </c>
      <c r="C5" s="518"/>
      <c r="D5" s="518"/>
      <c r="E5" s="518"/>
      <c r="F5" s="518"/>
      <c r="G5" s="518"/>
      <c r="H5" s="519"/>
    </row>
    <row r="6" spans="1:8" ht="32.450000000000003" customHeight="1" thickBot="1" x14ac:dyDescent="0.3">
      <c r="A6" s="159"/>
      <c r="B6" s="472" t="s">
        <v>214</v>
      </c>
      <c r="C6" s="473"/>
      <c r="D6" s="473"/>
      <c r="E6" s="473"/>
      <c r="F6" s="473"/>
      <c r="G6" s="473"/>
      <c r="H6" s="474"/>
    </row>
    <row r="7" spans="1:8" ht="36.6" customHeight="1" thickBot="1" x14ac:dyDescent="0.3">
      <c r="A7" s="159"/>
      <c r="B7" s="475" t="s">
        <v>95</v>
      </c>
      <c r="C7" s="476"/>
      <c r="D7" s="476"/>
      <c r="E7" s="476"/>
      <c r="F7" s="476"/>
      <c r="G7" s="476"/>
      <c r="H7" s="477"/>
    </row>
    <row r="8" spans="1:8" ht="73.900000000000006" customHeight="1" thickBot="1" x14ac:dyDescent="0.3">
      <c r="A8" s="236"/>
      <c r="B8" s="513" t="s">
        <v>215</v>
      </c>
      <c r="C8" s="514"/>
      <c r="D8" s="514"/>
      <c r="E8" s="514"/>
      <c r="F8" s="514"/>
      <c r="G8" s="515"/>
      <c r="H8" s="516"/>
    </row>
    <row r="9" spans="1:8" ht="33" customHeight="1" thickBot="1" x14ac:dyDescent="0.3">
      <c r="A9" s="235"/>
      <c r="B9" s="475" t="s">
        <v>97</v>
      </c>
      <c r="C9" s="476"/>
      <c r="D9" s="476"/>
      <c r="E9" s="476"/>
      <c r="F9" s="476"/>
      <c r="G9" s="476"/>
      <c r="H9" s="477"/>
    </row>
    <row r="10" spans="1:8" ht="33" customHeight="1" x14ac:dyDescent="0.25">
      <c r="A10" s="235"/>
      <c r="B10" s="323" t="s">
        <v>98</v>
      </c>
      <c r="C10" s="510" t="str">
        <f>+B2</f>
        <v>EMPRESA DE LICORES DE CUNDINAMARCA</v>
      </c>
      <c r="D10" s="481"/>
      <c r="E10" s="481"/>
      <c r="F10" s="569"/>
      <c r="G10" s="233" t="s">
        <v>148</v>
      </c>
      <c r="H10" s="243" t="str">
        <f>+'G1. COND ADIC. TRDMC'!H10</f>
        <v>899.999.084-8</v>
      </c>
    </row>
    <row r="11" spans="1:8" ht="31.15" customHeight="1" x14ac:dyDescent="0.25">
      <c r="A11" s="235"/>
      <c r="B11" s="213" t="s">
        <v>101</v>
      </c>
      <c r="C11" s="575" t="str">
        <f>+C10</f>
        <v>EMPRESA DE LICORES DE CUNDINAMARCA</v>
      </c>
      <c r="D11" s="483"/>
      <c r="E11" s="483"/>
      <c r="F11" s="576"/>
      <c r="G11" s="230" t="s">
        <v>148</v>
      </c>
      <c r="H11" s="242" t="str">
        <f>+H10</f>
        <v>899.999.084-8</v>
      </c>
    </row>
    <row r="12" spans="1:8" ht="31.5" customHeight="1" thickBot="1" x14ac:dyDescent="0.3">
      <c r="A12" s="235"/>
      <c r="B12" s="213" t="s">
        <v>102</v>
      </c>
      <c r="C12" s="577" t="str">
        <f>+C10</f>
        <v>EMPRESA DE LICORES DE CUNDINAMARCA</v>
      </c>
      <c r="D12" s="485"/>
      <c r="E12" s="485"/>
      <c r="F12" s="578"/>
      <c r="G12" s="326" t="s">
        <v>148</v>
      </c>
      <c r="H12" s="212" t="str">
        <f>+H10</f>
        <v>899.999.084-8</v>
      </c>
    </row>
    <row r="13" spans="1:8" ht="41.25" customHeight="1" thickBot="1" x14ac:dyDescent="0.3">
      <c r="A13" s="235"/>
      <c r="B13" s="227" t="s">
        <v>103</v>
      </c>
      <c r="C13" s="441" t="s">
        <v>104</v>
      </c>
      <c r="D13" s="442"/>
      <c r="E13" s="442"/>
      <c r="F13" s="442"/>
      <c r="G13" s="442"/>
      <c r="H13" s="443"/>
    </row>
    <row r="14" spans="1:8" ht="82.9" customHeight="1" thickBot="1" x14ac:dyDescent="0.3">
      <c r="A14" s="235"/>
      <c r="B14" s="281" t="s">
        <v>105</v>
      </c>
      <c r="C14" s="282"/>
      <c r="D14" s="282"/>
      <c r="E14" s="282"/>
      <c r="F14" s="282"/>
      <c r="G14" s="487" t="str">
        <f>'OFERTAS PRESENTADAS'!C9</f>
        <v>UNIÓN TEMPORAL MAPFRE SEGUROS GENERALES DE COLOMBIA S.A. – SEGUROS GENERALES SURAMERICANA S.A - LA PREVISORA S A COMPAÑIA DE SEGUROS – ASEGURADORA SOLIDARIA DE COLOMBIA ENTIDAD COOPERATIVA - AXA COLPATRIA SEGUROS S.A.</v>
      </c>
      <c r="H14" s="437"/>
    </row>
    <row r="15" spans="1:8" ht="62.25" customHeight="1" thickBot="1" x14ac:dyDescent="0.3">
      <c r="A15" s="236"/>
      <c r="B15" s="567" t="s">
        <v>106</v>
      </c>
      <c r="C15" s="568"/>
      <c r="D15" s="568"/>
      <c r="E15" s="225" t="s">
        <v>107</v>
      </c>
      <c r="F15" s="325" t="s">
        <v>108</v>
      </c>
      <c r="G15" s="283" t="s">
        <v>151</v>
      </c>
      <c r="H15" s="284" t="s">
        <v>152</v>
      </c>
    </row>
    <row r="16" spans="1:8" ht="138" customHeight="1" x14ac:dyDescent="0.25">
      <c r="A16" s="236"/>
      <c r="B16" s="510" t="s">
        <v>216</v>
      </c>
      <c r="C16" s="481"/>
      <c r="D16" s="569"/>
      <c r="E16" s="446" t="s">
        <v>190</v>
      </c>
      <c r="F16" s="449">
        <f>+D21</f>
        <v>3</v>
      </c>
      <c r="G16" s="506" t="s">
        <v>415</v>
      </c>
      <c r="H16" s="494">
        <v>0</v>
      </c>
    </row>
    <row r="17" spans="1:8" ht="66" customHeight="1" x14ac:dyDescent="0.25">
      <c r="A17" s="239" t="s">
        <v>217</v>
      </c>
      <c r="B17" s="571" t="s">
        <v>218</v>
      </c>
      <c r="C17" s="572"/>
      <c r="D17" s="268" t="s">
        <v>113</v>
      </c>
      <c r="E17" s="570"/>
      <c r="F17" s="450"/>
      <c r="G17" s="488"/>
      <c r="H17" s="490"/>
    </row>
    <row r="18" spans="1:8" ht="66" customHeight="1" x14ac:dyDescent="0.25">
      <c r="A18" s="269"/>
      <c r="B18" s="573" t="s">
        <v>219</v>
      </c>
      <c r="C18" s="574"/>
      <c r="D18" s="270">
        <v>0.5</v>
      </c>
      <c r="E18" s="570"/>
      <c r="F18" s="450"/>
      <c r="G18" s="488"/>
      <c r="H18" s="490"/>
    </row>
    <row r="19" spans="1:8" ht="66" customHeight="1" x14ac:dyDescent="0.25">
      <c r="A19" s="269"/>
      <c r="B19" s="495" t="s">
        <v>220</v>
      </c>
      <c r="C19" s="496"/>
      <c r="D19" s="270">
        <v>1.5</v>
      </c>
      <c r="E19" s="570"/>
      <c r="F19" s="450"/>
      <c r="G19" s="488"/>
      <c r="H19" s="490"/>
    </row>
    <row r="20" spans="1:8" ht="66" customHeight="1" x14ac:dyDescent="0.25">
      <c r="A20" s="269"/>
      <c r="B20" s="495" t="s">
        <v>221</v>
      </c>
      <c r="C20" s="496"/>
      <c r="D20" s="270">
        <v>2</v>
      </c>
      <c r="E20" s="570"/>
      <c r="F20" s="450"/>
      <c r="G20" s="488"/>
      <c r="H20" s="490"/>
    </row>
    <row r="21" spans="1:8" ht="66" customHeight="1" thickBot="1" x14ac:dyDescent="0.3">
      <c r="A21" s="269"/>
      <c r="B21" s="495" t="s">
        <v>222</v>
      </c>
      <c r="C21" s="496"/>
      <c r="D21" s="271">
        <v>3</v>
      </c>
      <c r="E21" s="570"/>
      <c r="F21" s="451"/>
      <c r="G21" s="489"/>
      <c r="H21" s="491"/>
    </row>
    <row r="22" spans="1:8" ht="102" customHeight="1" thickBot="1" x14ac:dyDescent="0.3">
      <c r="A22" s="269"/>
      <c r="B22" s="431" t="s">
        <v>223</v>
      </c>
      <c r="C22" s="509"/>
      <c r="D22" s="432"/>
      <c r="E22" s="223" t="s">
        <v>224</v>
      </c>
      <c r="F22" s="222">
        <v>1</v>
      </c>
      <c r="G22" s="221" t="s">
        <v>415</v>
      </c>
      <c r="H22" s="285">
        <v>0</v>
      </c>
    </row>
    <row r="23" spans="1:8" ht="81" customHeight="1" x14ac:dyDescent="0.25">
      <c r="A23" s="269"/>
      <c r="B23" s="539" t="s">
        <v>225</v>
      </c>
      <c r="C23" s="540"/>
      <c r="D23" s="541"/>
      <c r="E23" s="446" t="s">
        <v>226</v>
      </c>
      <c r="F23" s="449">
        <f>+D26</f>
        <v>1</v>
      </c>
      <c r="G23" s="452" t="s">
        <v>415</v>
      </c>
      <c r="H23" s="494">
        <v>0</v>
      </c>
    </row>
    <row r="24" spans="1:8" ht="27.95" customHeight="1" x14ac:dyDescent="0.25">
      <c r="A24" s="269"/>
      <c r="B24" s="458" t="s">
        <v>227</v>
      </c>
      <c r="C24" s="459"/>
      <c r="D24" s="265">
        <v>0.25</v>
      </c>
      <c r="E24" s="447"/>
      <c r="F24" s="450"/>
      <c r="G24" s="453"/>
      <c r="H24" s="490"/>
    </row>
    <row r="25" spans="1:8" ht="27.95" customHeight="1" x14ac:dyDescent="0.25">
      <c r="A25" s="269"/>
      <c r="B25" s="495" t="s">
        <v>228</v>
      </c>
      <c r="C25" s="496"/>
      <c r="D25" s="219">
        <v>0.5</v>
      </c>
      <c r="E25" s="447"/>
      <c r="F25" s="450"/>
      <c r="G25" s="453"/>
      <c r="H25" s="490"/>
    </row>
    <row r="26" spans="1:8" ht="27.95" customHeight="1" thickBot="1" x14ac:dyDescent="0.3">
      <c r="A26" s="269"/>
      <c r="B26" s="495" t="s">
        <v>229</v>
      </c>
      <c r="C26" s="496"/>
      <c r="D26" s="327">
        <v>1</v>
      </c>
      <c r="E26" s="448"/>
      <c r="F26" s="451"/>
      <c r="G26" s="454"/>
      <c r="H26" s="491"/>
    </row>
    <row r="27" spans="1:8" ht="174" customHeight="1" x14ac:dyDescent="0.25">
      <c r="A27" s="269"/>
      <c r="B27" s="444" t="s">
        <v>155</v>
      </c>
      <c r="C27" s="445"/>
      <c r="D27" s="220" t="s">
        <v>113</v>
      </c>
      <c r="E27" s="446" t="s">
        <v>156</v>
      </c>
      <c r="F27" s="449">
        <f>+D30</f>
        <v>1</v>
      </c>
      <c r="G27" s="452" t="s">
        <v>415</v>
      </c>
      <c r="H27" s="494">
        <v>0</v>
      </c>
    </row>
    <row r="28" spans="1:8" ht="27.95" customHeight="1" x14ac:dyDescent="0.25">
      <c r="A28" s="269"/>
      <c r="B28" s="458" t="s">
        <v>132</v>
      </c>
      <c r="C28" s="459"/>
      <c r="D28" s="219">
        <v>0.25</v>
      </c>
      <c r="E28" s="447"/>
      <c r="F28" s="450"/>
      <c r="G28" s="453"/>
      <c r="H28" s="490"/>
    </row>
    <row r="29" spans="1:8" ht="27.95" customHeight="1" x14ac:dyDescent="0.25">
      <c r="A29" s="269"/>
      <c r="B29" s="429" t="s">
        <v>133</v>
      </c>
      <c r="C29" s="430"/>
      <c r="D29" s="219">
        <v>0.5</v>
      </c>
      <c r="E29" s="447"/>
      <c r="F29" s="450"/>
      <c r="G29" s="453"/>
      <c r="H29" s="490"/>
    </row>
    <row r="30" spans="1:8" ht="27.95" customHeight="1" thickBot="1" x14ac:dyDescent="0.3">
      <c r="A30" s="269"/>
      <c r="B30" s="429" t="s">
        <v>134</v>
      </c>
      <c r="C30" s="430"/>
      <c r="D30" s="327">
        <v>1</v>
      </c>
      <c r="E30" s="448"/>
      <c r="F30" s="451"/>
      <c r="G30" s="454"/>
      <c r="H30" s="491"/>
    </row>
    <row r="31" spans="1:8" ht="80.25" customHeight="1" thickBot="1" x14ac:dyDescent="0.3">
      <c r="A31" s="269"/>
      <c r="B31" s="431" t="s">
        <v>230</v>
      </c>
      <c r="C31" s="509"/>
      <c r="D31" s="432"/>
      <c r="E31" s="223" t="s">
        <v>231</v>
      </c>
      <c r="F31" s="222">
        <v>1</v>
      </c>
      <c r="G31" s="221" t="s">
        <v>415</v>
      </c>
      <c r="H31" s="285">
        <v>0</v>
      </c>
    </row>
    <row r="32" spans="1:8" ht="88.5" customHeight="1" thickBot="1" x14ac:dyDescent="0.3">
      <c r="A32" s="269"/>
      <c r="B32" s="431" t="s">
        <v>232</v>
      </c>
      <c r="C32" s="509"/>
      <c r="D32" s="432"/>
      <c r="E32" s="223" t="s">
        <v>231</v>
      </c>
      <c r="F32" s="222">
        <v>1</v>
      </c>
      <c r="G32" s="221" t="s">
        <v>415</v>
      </c>
      <c r="H32" s="285">
        <v>0</v>
      </c>
    </row>
    <row r="33" spans="1:8" ht="97.5" customHeight="1" thickBot="1" x14ac:dyDescent="0.3">
      <c r="A33" s="269"/>
      <c r="B33" s="431" t="s">
        <v>233</v>
      </c>
      <c r="C33" s="509"/>
      <c r="D33" s="432"/>
      <c r="E33" s="223" t="s">
        <v>234</v>
      </c>
      <c r="F33" s="222">
        <v>1</v>
      </c>
      <c r="G33" s="221" t="s">
        <v>415</v>
      </c>
      <c r="H33" s="285">
        <v>0</v>
      </c>
    </row>
    <row r="34" spans="1:8" ht="78.75" customHeight="1" thickBot="1" x14ac:dyDescent="0.3">
      <c r="A34" s="269"/>
      <c r="B34" s="431" t="s">
        <v>235</v>
      </c>
      <c r="C34" s="509"/>
      <c r="D34" s="432"/>
      <c r="E34" s="223" t="s">
        <v>182</v>
      </c>
      <c r="F34" s="222">
        <v>1</v>
      </c>
      <c r="G34" s="221" t="s">
        <v>415</v>
      </c>
      <c r="H34" s="285">
        <v>0</v>
      </c>
    </row>
    <row r="35" spans="1:8" ht="35.25" thickBot="1" x14ac:dyDescent="0.3">
      <c r="A35" s="272">
        <v>45383</v>
      </c>
      <c r="B35" s="433" t="s">
        <v>142</v>
      </c>
      <c r="C35" s="434"/>
      <c r="D35" s="434"/>
      <c r="E35" s="435"/>
      <c r="F35" s="222">
        <f>SUM(F16:F34)</f>
        <v>10</v>
      </c>
      <c r="G35" s="283" t="s">
        <v>161</v>
      </c>
      <c r="H35" s="286">
        <f>SUM(H16:H34)</f>
        <v>0</v>
      </c>
    </row>
    <row r="36" spans="1:8" ht="17.25" x14ac:dyDescent="0.25">
      <c r="A36" s="236"/>
      <c r="B36" s="216" t="s">
        <v>162</v>
      </c>
      <c r="C36" s="236"/>
      <c r="D36" s="236"/>
      <c r="E36" s="236"/>
      <c r="F36" s="215"/>
      <c r="G36" s="215"/>
      <c r="H36" s="201" t="str">
        <f>+'G1. COND ADIC. RCE'!H48</f>
        <v>VERSIÓN: MAYO 2024</v>
      </c>
    </row>
    <row r="37" spans="1:8" ht="17.25" x14ac:dyDescent="0.25">
      <c r="A37" s="236"/>
      <c r="B37" s="216"/>
      <c r="C37" s="236"/>
      <c r="D37" s="236"/>
      <c r="E37" s="236"/>
      <c r="F37" s="215"/>
      <c r="G37" s="215"/>
      <c r="H37" s="328"/>
    </row>
  </sheetData>
  <mergeCells count="45">
    <mergeCell ref="B8:H8"/>
    <mergeCell ref="B2:H2"/>
    <mergeCell ref="B4:H4"/>
    <mergeCell ref="B5:H5"/>
    <mergeCell ref="B6:H6"/>
    <mergeCell ref="B7:H7"/>
    <mergeCell ref="B9:H9"/>
    <mergeCell ref="C10:F10"/>
    <mergeCell ref="C11:F11"/>
    <mergeCell ref="C12:F12"/>
    <mergeCell ref="C13:H13"/>
    <mergeCell ref="B15:D15"/>
    <mergeCell ref="B16:D16"/>
    <mergeCell ref="E16:E21"/>
    <mergeCell ref="F16:F21"/>
    <mergeCell ref="G16:G21"/>
    <mergeCell ref="B17:C17"/>
    <mergeCell ref="B18:C18"/>
    <mergeCell ref="B19:C19"/>
    <mergeCell ref="B20:C20"/>
    <mergeCell ref="H27:H30"/>
    <mergeCell ref="B28:C28"/>
    <mergeCell ref="B21:C21"/>
    <mergeCell ref="B22:D22"/>
    <mergeCell ref="B23:D23"/>
    <mergeCell ref="E23:E26"/>
    <mergeCell ref="F23:F26"/>
    <mergeCell ref="G23:G26"/>
    <mergeCell ref="H16:H21"/>
    <mergeCell ref="B35:E35"/>
    <mergeCell ref="G14:H14"/>
    <mergeCell ref="B29:C29"/>
    <mergeCell ref="B30:C30"/>
    <mergeCell ref="B31:D31"/>
    <mergeCell ref="B32:D32"/>
    <mergeCell ref="B33:D33"/>
    <mergeCell ref="B34:D34"/>
    <mergeCell ref="H23:H26"/>
    <mergeCell ref="B24:C24"/>
    <mergeCell ref="B25:C25"/>
    <mergeCell ref="B26:C26"/>
    <mergeCell ref="B27:C27"/>
    <mergeCell ref="E27:E30"/>
    <mergeCell ref="F27:F30"/>
    <mergeCell ref="G27:G30"/>
  </mergeCells>
  <pageMargins left="0.7" right="0.7" top="0.75" bottom="0.75" header="0.3" footer="0.3"/>
  <pageSetup scale="3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18F0-A9F7-4876-8457-3F79C72E9EBA}">
  <sheetPr>
    <tabColor rgb="FFFFFF00"/>
  </sheetPr>
  <dimension ref="A1:J22"/>
  <sheetViews>
    <sheetView showGridLines="0" topLeftCell="A17" zoomScale="80" zoomScaleNormal="80" zoomScaleSheetLayoutView="91" workbookViewId="0">
      <selection activeCell="B2" sqref="B2:H2"/>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s>
  <sheetData>
    <row r="1" spans="1:10" ht="16.5" thickBot="1" x14ac:dyDescent="0.3">
      <c r="A1" s="159"/>
      <c r="B1" s="324"/>
      <c r="C1" s="159"/>
      <c r="D1" s="159"/>
      <c r="E1" s="159"/>
      <c r="F1" s="159"/>
      <c r="G1" s="159"/>
      <c r="H1" s="159"/>
      <c r="I1" s="214"/>
      <c r="J1" s="159"/>
    </row>
    <row r="2" spans="1:10" ht="42.6" customHeight="1" x14ac:dyDescent="0.25">
      <c r="A2" s="159"/>
      <c r="B2" s="460" t="str">
        <f>+'[5]METODOLOGÍA DE EVALUACIÓN'!B2:G2</f>
        <v>EMPRESA DE LICORES DE CUNDINAMARCA</v>
      </c>
      <c r="C2" s="461"/>
      <c r="D2" s="461"/>
      <c r="E2" s="461"/>
      <c r="F2" s="461"/>
      <c r="G2" s="461"/>
      <c r="H2" s="462"/>
      <c r="I2" s="273"/>
      <c r="J2" s="159"/>
    </row>
    <row r="3" spans="1:10" ht="13.9" customHeight="1" x14ac:dyDescent="0.25">
      <c r="A3" s="159"/>
      <c r="B3" s="188"/>
      <c r="C3" s="187"/>
      <c r="D3" s="187"/>
      <c r="E3" s="187"/>
      <c r="F3" s="187"/>
      <c r="G3" s="187"/>
      <c r="H3" s="186"/>
      <c r="I3" s="187"/>
      <c r="J3" s="159"/>
    </row>
    <row r="4" spans="1:10" ht="24" customHeight="1" x14ac:dyDescent="0.25">
      <c r="A4" s="159"/>
      <c r="B4" s="583" t="s">
        <v>92</v>
      </c>
      <c r="C4" s="584"/>
      <c r="D4" s="584"/>
      <c r="E4" s="584"/>
      <c r="F4" s="584"/>
      <c r="G4" s="584"/>
      <c r="H4" s="585"/>
      <c r="I4" s="274"/>
      <c r="J4" s="159"/>
    </row>
    <row r="5" spans="1:10" ht="31.15" customHeight="1" thickBot="1" x14ac:dyDescent="0.3">
      <c r="A5" s="159"/>
      <c r="B5" s="517" t="s">
        <v>93</v>
      </c>
      <c r="C5" s="518"/>
      <c r="D5" s="518"/>
      <c r="E5" s="518"/>
      <c r="F5" s="518"/>
      <c r="G5" s="518"/>
      <c r="H5" s="519"/>
      <c r="I5" s="198"/>
      <c r="J5" s="159"/>
    </row>
    <row r="6" spans="1:10" ht="36" customHeight="1" thickBot="1" x14ac:dyDescent="0.3">
      <c r="A6" s="159"/>
      <c r="B6" s="472" t="s">
        <v>236</v>
      </c>
      <c r="C6" s="473"/>
      <c r="D6" s="473"/>
      <c r="E6" s="473"/>
      <c r="F6" s="473"/>
      <c r="G6" s="473"/>
      <c r="H6" s="474"/>
      <c r="I6" s="159"/>
    </row>
    <row r="7" spans="1:10" ht="33" customHeight="1" thickBot="1" x14ac:dyDescent="0.3">
      <c r="A7" s="159"/>
      <c r="B7" s="475" t="s">
        <v>95</v>
      </c>
      <c r="C7" s="476"/>
      <c r="D7" s="476"/>
      <c r="E7" s="476"/>
      <c r="F7" s="476"/>
      <c r="G7" s="476"/>
      <c r="H7" s="477"/>
      <c r="I7" s="159"/>
    </row>
    <row r="8" spans="1:10" ht="60" customHeight="1" thickBot="1" x14ac:dyDescent="0.3">
      <c r="A8" s="236"/>
      <c r="B8" s="478" t="s">
        <v>237</v>
      </c>
      <c r="C8" s="479"/>
      <c r="D8" s="479"/>
      <c r="E8" s="479"/>
      <c r="F8" s="479"/>
      <c r="G8" s="479"/>
      <c r="H8" s="480"/>
      <c r="I8" s="236"/>
    </row>
    <row r="9" spans="1:10" ht="33.6" customHeight="1" thickBot="1" x14ac:dyDescent="0.3">
      <c r="A9" s="235"/>
      <c r="B9" s="475" t="s">
        <v>97</v>
      </c>
      <c r="C9" s="476"/>
      <c r="D9" s="476"/>
      <c r="E9" s="476"/>
      <c r="F9" s="476"/>
      <c r="G9" s="476"/>
      <c r="H9" s="477"/>
      <c r="I9" s="245"/>
    </row>
    <row r="10" spans="1:10" ht="37.9" customHeight="1" x14ac:dyDescent="0.25">
      <c r="A10" s="235"/>
      <c r="B10" s="323" t="s">
        <v>98</v>
      </c>
      <c r="C10" s="510" t="str">
        <f>+B2</f>
        <v>EMPRESA DE LICORES DE CUNDINAMARCA</v>
      </c>
      <c r="D10" s="481"/>
      <c r="E10" s="481"/>
      <c r="F10" s="481"/>
      <c r="G10" s="233" t="s">
        <v>148</v>
      </c>
      <c r="H10" s="243" t="str">
        <f>+'G1. COND ADIC. TRDMC'!H10</f>
        <v>899.999.084-8</v>
      </c>
      <c r="I10" s="245"/>
    </row>
    <row r="11" spans="1:10" ht="36" customHeight="1" x14ac:dyDescent="0.25">
      <c r="A11" s="235"/>
      <c r="B11" s="213" t="s">
        <v>101</v>
      </c>
      <c r="C11" s="575" t="str">
        <f>+B2</f>
        <v>EMPRESA DE LICORES DE CUNDINAMARCA</v>
      </c>
      <c r="D11" s="483"/>
      <c r="E11" s="483"/>
      <c r="F11" s="483"/>
      <c r="G11" s="230" t="s">
        <v>148</v>
      </c>
      <c r="H11" s="242" t="str">
        <f>+H10</f>
        <v>899.999.084-8</v>
      </c>
      <c r="I11" s="245"/>
    </row>
    <row r="12" spans="1:10" ht="35.450000000000003" customHeight="1" thickBot="1" x14ac:dyDescent="0.3">
      <c r="A12" s="235"/>
      <c r="B12" s="213" t="s">
        <v>102</v>
      </c>
      <c r="C12" s="511" t="str">
        <f>+B2</f>
        <v>EMPRESA DE LICORES DE CUNDINAMARCA</v>
      </c>
      <c r="D12" s="512"/>
      <c r="E12" s="512"/>
      <c r="F12" s="512"/>
      <c r="G12" s="326" t="s">
        <v>148</v>
      </c>
      <c r="H12" s="212" t="str">
        <f>+H10</f>
        <v>899.999.084-8</v>
      </c>
      <c r="I12" s="245"/>
    </row>
    <row r="13" spans="1:10" ht="35.450000000000003" customHeight="1" thickBot="1" x14ac:dyDescent="0.3">
      <c r="A13" s="235"/>
      <c r="B13" s="227" t="s">
        <v>103</v>
      </c>
      <c r="C13" s="441" t="s">
        <v>165</v>
      </c>
      <c r="D13" s="442"/>
      <c r="E13" s="442"/>
      <c r="F13" s="442"/>
      <c r="G13" s="442"/>
      <c r="H13" s="443"/>
      <c r="I13" s="245"/>
    </row>
    <row r="14" spans="1:10" ht="111" customHeight="1" thickBot="1" x14ac:dyDescent="0.3">
      <c r="A14" s="235"/>
      <c r="B14" s="281" t="s">
        <v>105</v>
      </c>
      <c r="C14" s="282"/>
      <c r="D14" s="282"/>
      <c r="E14" s="282"/>
      <c r="F14" s="282"/>
      <c r="G14" s="436" t="str">
        <f>'OFERTAS PRESENTADAS'!C9</f>
        <v>UNIÓN TEMPORAL MAPFRE SEGUROS GENERALES DE COLOMBIA S.A. – SEGUROS GENERALES SURAMERICANA S.A - LA PREVISORA S A COMPAÑIA DE SEGUROS – ASEGURADORA SOLIDARIA DE COLOMBIA ENTIDAD COOPERATIVA - AXA COLPATRIA SEGUROS S.A.</v>
      </c>
      <c r="H14" s="437"/>
      <c r="I14" s="245"/>
    </row>
    <row r="15" spans="1:10" ht="51.6" customHeight="1" thickBot="1" x14ac:dyDescent="0.3">
      <c r="A15" s="502" t="s">
        <v>111</v>
      </c>
      <c r="B15" s="567" t="s">
        <v>106</v>
      </c>
      <c r="C15" s="582"/>
      <c r="D15" s="238" t="s">
        <v>113</v>
      </c>
      <c r="E15" s="225" t="s">
        <v>107</v>
      </c>
      <c r="F15" s="224" t="s">
        <v>108</v>
      </c>
      <c r="G15" s="283" t="s">
        <v>151</v>
      </c>
      <c r="H15" s="284" t="s">
        <v>152</v>
      </c>
      <c r="I15" s="328"/>
    </row>
    <row r="16" spans="1:10" ht="152.25" customHeight="1" x14ac:dyDescent="0.25">
      <c r="A16" s="503"/>
      <c r="B16" s="444" t="s">
        <v>155</v>
      </c>
      <c r="C16" s="445"/>
      <c r="D16" s="220" t="s">
        <v>113</v>
      </c>
      <c r="E16" s="446" t="s">
        <v>156</v>
      </c>
      <c r="F16" s="579">
        <v>5</v>
      </c>
      <c r="G16" s="452" t="s">
        <v>415</v>
      </c>
      <c r="H16" s="494">
        <v>0</v>
      </c>
      <c r="I16" s="328"/>
    </row>
    <row r="17" spans="1:9" ht="21" customHeight="1" x14ac:dyDescent="0.25">
      <c r="A17" s="503"/>
      <c r="B17" s="458" t="s">
        <v>132</v>
      </c>
      <c r="C17" s="459"/>
      <c r="D17" s="219">
        <v>2</v>
      </c>
      <c r="E17" s="447"/>
      <c r="F17" s="580"/>
      <c r="G17" s="453"/>
      <c r="H17" s="490"/>
      <c r="I17" s="328"/>
    </row>
    <row r="18" spans="1:9" ht="21" customHeight="1" x14ac:dyDescent="0.25">
      <c r="A18" s="503"/>
      <c r="B18" s="429" t="s">
        <v>133</v>
      </c>
      <c r="C18" s="430"/>
      <c r="D18" s="219">
        <v>3</v>
      </c>
      <c r="E18" s="447"/>
      <c r="F18" s="580"/>
      <c r="G18" s="453"/>
      <c r="H18" s="490"/>
      <c r="I18" s="328"/>
    </row>
    <row r="19" spans="1:9" ht="21" customHeight="1" thickBot="1" x14ac:dyDescent="0.3">
      <c r="A19" s="503"/>
      <c r="B19" s="429" t="s">
        <v>134</v>
      </c>
      <c r="C19" s="430"/>
      <c r="D19" s="327">
        <v>5</v>
      </c>
      <c r="E19" s="448"/>
      <c r="F19" s="581"/>
      <c r="G19" s="454"/>
      <c r="H19" s="491"/>
      <c r="I19" s="328"/>
    </row>
    <row r="20" spans="1:9" ht="71.45" customHeight="1" thickBot="1" x14ac:dyDescent="0.3">
      <c r="A20" s="503"/>
      <c r="B20" s="431" t="s">
        <v>238</v>
      </c>
      <c r="C20" s="432"/>
      <c r="D20" s="217"/>
      <c r="E20" s="223" t="s">
        <v>182</v>
      </c>
      <c r="F20" s="222">
        <v>5</v>
      </c>
      <c r="G20" s="221" t="s">
        <v>415</v>
      </c>
      <c r="H20" s="285">
        <v>0</v>
      </c>
      <c r="I20" s="328"/>
    </row>
    <row r="21" spans="1:9" ht="35.450000000000003" customHeight="1" thickBot="1" x14ac:dyDescent="0.3">
      <c r="A21" s="503"/>
      <c r="B21" s="433" t="s">
        <v>142</v>
      </c>
      <c r="C21" s="434"/>
      <c r="D21" s="434"/>
      <c r="E21" s="435"/>
      <c r="F21" s="222">
        <f>SUM(F16:F20)</f>
        <v>10</v>
      </c>
      <c r="G21" s="283" t="s">
        <v>161</v>
      </c>
      <c r="H21" s="289">
        <f>SUM(H16:H20)</f>
        <v>0</v>
      </c>
      <c r="I21" s="328"/>
    </row>
    <row r="22" spans="1:9" ht="23.45" customHeight="1" x14ac:dyDescent="0.25">
      <c r="A22" s="236"/>
      <c r="B22" s="216" t="s">
        <v>162</v>
      </c>
      <c r="C22" s="236"/>
      <c r="D22" s="236" t="s">
        <v>111</v>
      </c>
      <c r="E22" s="236"/>
      <c r="F22" s="236"/>
      <c r="G22" s="215"/>
      <c r="H22" s="237" t="str">
        <f>+'G1 COND ADIC. AUTOMÓVILES'!H36</f>
        <v>VERSIÓN: MAYO 2024</v>
      </c>
      <c r="I22" s="237"/>
    </row>
  </sheetData>
  <mergeCells count="24">
    <mergeCell ref="G14:H14"/>
    <mergeCell ref="B2:H2"/>
    <mergeCell ref="B4:H4"/>
    <mergeCell ref="B5:H5"/>
    <mergeCell ref="B6:H6"/>
    <mergeCell ref="B7:H7"/>
    <mergeCell ref="B8:H8"/>
    <mergeCell ref="B9:H9"/>
    <mergeCell ref="C10:F10"/>
    <mergeCell ref="C11:F11"/>
    <mergeCell ref="C12:F12"/>
    <mergeCell ref="C13:H13"/>
    <mergeCell ref="B21:E21"/>
    <mergeCell ref="A15:A21"/>
    <mergeCell ref="B15:C15"/>
    <mergeCell ref="B16:C16"/>
    <mergeCell ref="E16:E19"/>
    <mergeCell ref="H16:H19"/>
    <mergeCell ref="B17:C17"/>
    <mergeCell ref="B18:C18"/>
    <mergeCell ref="B19:C19"/>
    <mergeCell ref="B20:C20"/>
    <mergeCell ref="F16:F19"/>
    <mergeCell ref="G16:G19"/>
  </mergeCells>
  <pageMargins left="0.7" right="0.7" top="0.75" bottom="0.75" header="0.3" footer="0.3"/>
  <pageSetup scale="4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B6E66-2D8B-4CA1-A342-DF551D2C344B}">
  <sheetPr>
    <tabColor rgb="FFFFFF00"/>
  </sheetPr>
  <dimension ref="A1:K216"/>
  <sheetViews>
    <sheetView showGridLines="0" topLeftCell="A202" zoomScale="70" zoomScaleNormal="70" zoomScaleSheetLayoutView="86" workbookViewId="0">
      <selection activeCell="J216" sqref="J216"/>
    </sheetView>
  </sheetViews>
  <sheetFormatPr baseColWidth="10" defaultRowHeight="15" x14ac:dyDescent="0.25"/>
  <cols>
    <col min="2" max="2" width="17.7109375" customWidth="1"/>
    <col min="3" max="3" width="52.7109375" customWidth="1"/>
    <col min="4" max="4" width="36.7109375" customWidth="1"/>
    <col min="5" max="5" width="18.42578125" customWidth="1"/>
    <col min="6" max="6" width="18.140625" customWidth="1"/>
    <col min="7" max="7" width="16.28515625" customWidth="1"/>
    <col min="8" max="10" width="26.7109375" customWidth="1"/>
    <col min="11" max="11" width="23.42578125" customWidth="1"/>
  </cols>
  <sheetData>
    <row r="1" spans="1:10" ht="16.5" thickBot="1" x14ac:dyDescent="0.3">
      <c r="A1" s="159"/>
      <c r="B1" s="324"/>
      <c r="C1" s="159"/>
      <c r="D1" s="159"/>
      <c r="E1" s="159"/>
      <c r="F1" s="159"/>
      <c r="G1" s="159"/>
      <c r="H1" s="214"/>
      <c r="I1" s="214"/>
      <c r="J1" s="214"/>
    </row>
    <row r="2" spans="1:10" ht="42" customHeight="1" x14ac:dyDescent="0.25">
      <c r="A2" s="159"/>
      <c r="B2" s="693" t="s">
        <v>81</v>
      </c>
      <c r="C2" s="694"/>
      <c r="D2" s="694"/>
      <c r="E2" s="694"/>
      <c r="F2" s="694"/>
      <c r="G2" s="694"/>
      <c r="H2" s="694"/>
      <c r="I2" s="694"/>
      <c r="J2" s="695"/>
    </row>
    <row r="3" spans="1:10" ht="31.9" customHeight="1" x14ac:dyDescent="0.25">
      <c r="A3" s="159"/>
      <c r="B3" s="463" t="s">
        <v>239</v>
      </c>
      <c r="C3" s="464"/>
      <c r="D3" s="464"/>
      <c r="E3" s="464"/>
      <c r="F3" s="464"/>
      <c r="G3" s="464"/>
      <c r="H3" s="464"/>
      <c r="I3" s="464"/>
      <c r="J3" s="465"/>
    </row>
    <row r="4" spans="1:10" ht="34.9" customHeight="1" x14ac:dyDescent="0.25">
      <c r="A4" s="159"/>
      <c r="B4" s="466" t="s">
        <v>93</v>
      </c>
      <c r="C4" s="467"/>
      <c r="D4" s="467"/>
      <c r="E4" s="467"/>
      <c r="F4" s="467"/>
      <c r="G4" s="467"/>
      <c r="H4" s="467"/>
      <c r="I4" s="467"/>
      <c r="J4" s="468"/>
    </row>
    <row r="5" spans="1:10" ht="35.450000000000003" customHeight="1" thickBot="1" x14ac:dyDescent="0.3">
      <c r="A5" s="159"/>
      <c r="B5" s="696" t="s">
        <v>94</v>
      </c>
      <c r="C5" s="697"/>
      <c r="D5" s="697"/>
      <c r="E5" s="697"/>
      <c r="F5" s="697"/>
      <c r="G5" s="697"/>
      <c r="H5" s="697"/>
      <c r="I5" s="697"/>
      <c r="J5" s="698"/>
    </row>
    <row r="6" spans="1:10" ht="33" customHeight="1" thickBot="1" x14ac:dyDescent="0.3">
      <c r="A6" s="159"/>
      <c r="B6" s="673" t="s">
        <v>95</v>
      </c>
      <c r="C6" s="674"/>
      <c r="D6" s="674"/>
      <c r="E6" s="674"/>
      <c r="F6" s="674"/>
      <c r="G6" s="674"/>
      <c r="H6" s="674"/>
      <c r="I6" s="674"/>
      <c r="J6" s="675"/>
    </row>
    <row r="7" spans="1:10" ht="99.6" customHeight="1" thickBot="1" x14ac:dyDescent="0.3">
      <c r="A7" s="236"/>
      <c r="B7" s="699" t="s">
        <v>96</v>
      </c>
      <c r="C7" s="700"/>
      <c r="D7" s="700"/>
      <c r="E7" s="700"/>
      <c r="F7" s="700"/>
      <c r="G7" s="700"/>
      <c r="H7" s="700"/>
      <c r="I7" s="700"/>
      <c r="J7" s="701"/>
    </row>
    <row r="8" spans="1:10" ht="33" customHeight="1" thickBot="1" x14ac:dyDescent="0.3">
      <c r="A8" s="235"/>
      <c r="B8" s="673" t="s">
        <v>97</v>
      </c>
      <c r="C8" s="674"/>
      <c r="D8" s="674"/>
      <c r="E8" s="674"/>
      <c r="F8" s="674"/>
      <c r="G8" s="674"/>
      <c r="H8" s="674"/>
      <c r="I8" s="674"/>
      <c r="J8" s="675"/>
    </row>
    <row r="9" spans="1:10" ht="37.9" customHeight="1" x14ac:dyDescent="0.25">
      <c r="A9" s="235"/>
      <c r="B9" s="323" t="s">
        <v>240</v>
      </c>
      <c r="C9" s="510" t="str">
        <f>+B2</f>
        <v>EMPRESA DE LICORES DE CUNDINAMARCA</v>
      </c>
      <c r="D9" s="481"/>
      <c r="E9" s="481"/>
      <c r="F9" s="481"/>
      <c r="G9" s="481"/>
      <c r="H9" s="569"/>
      <c r="I9" s="233" t="s">
        <v>148</v>
      </c>
      <c r="J9" s="207" t="s">
        <v>100</v>
      </c>
    </row>
    <row r="10" spans="1:10" ht="42" customHeight="1" x14ac:dyDescent="0.25">
      <c r="A10" s="235"/>
      <c r="B10" s="213" t="s">
        <v>241</v>
      </c>
      <c r="C10" s="575" t="str">
        <f>+C9</f>
        <v>EMPRESA DE LICORES DE CUNDINAMARCA</v>
      </c>
      <c r="D10" s="483"/>
      <c r="E10" s="483"/>
      <c r="F10" s="483"/>
      <c r="G10" s="483"/>
      <c r="H10" s="576"/>
      <c r="I10" s="230" t="s">
        <v>148</v>
      </c>
      <c r="J10" s="264" t="str">
        <f>+J9</f>
        <v>899.999.084-8</v>
      </c>
    </row>
    <row r="11" spans="1:10" ht="39" customHeight="1" thickBot="1" x14ac:dyDescent="0.3">
      <c r="A11" s="235"/>
      <c r="B11" s="290" t="s">
        <v>150</v>
      </c>
      <c r="C11" s="562" t="str">
        <f>+C9</f>
        <v>EMPRESA DE LICORES DE CUNDINAMARCA</v>
      </c>
      <c r="D11" s="563"/>
      <c r="E11" s="563"/>
      <c r="F11" s="563"/>
      <c r="G11" s="563"/>
      <c r="H11" s="564"/>
      <c r="I11" s="326" t="s">
        <v>148</v>
      </c>
      <c r="J11" s="291" t="str">
        <f>+J9</f>
        <v>899.999.084-8</v>
      </c>
    </row>
    <row r="12" spans="1:10" ht="37.9" customHeight="1" thickBot="1" x14ac:dyDescent="0.3">
      <c r="A12" s="235"/>
      <c r="B12" s="475" t="s">
        <v>105</v>
      </c>
      <c r="C12" s="476"/>
      <c r="D12" s="476"/>
      <c r="E12" s="476"/>
      <c r="F12" s="476"/>
      <c r="G12" s="476"/>
      <c r="H12" s="476"/>
      <c r="I12" s="476"/>
      <c r="J12" s="477"/>
    </row>
    <row r="13" spans="1:10" ht="42" customHeight="1" thickBot="1" x14ac:dyDescent="0.3">
      <c r="A13" s="236"/>
      <c r="B13" s="653" t="s">
        <v>242</v>
      </c>
      <c r="C13" s="654"/>
      <c r="D13" s="654"/>
      <c r="E13" s="654"/>
      <c r="F13" s="654"/>
      <c r="G13" s="654"/>
      <c r="H13" s="654"/>
      <c r="I13" s="654"/>
      <c r="J13" s="655"/>
    </row>
    <row r="14" spans="1:10" ht="36" customHeight="1" thickBot="1" x14ac:dyDescent="0.3">
      <c r="A14" s="236"/>
      <c r="B14" s="475" t="s">
        <v>243</v>
      </c>
      <c r="C14" s="476"/>
      <c r="D14" s="476"/>
      <c r="E14" s="476"/>
      <c r="F14" s="476"/>
      <c r="G14" s="476"/>
      <c r="H14" s="476"/>
      <c r="I14" s="476"/>
      <c r="J14" s="477"/>
    </row>
    <row r="15" spans="1:10" ht="39.6" customHeight="1" thickBot="1" x14ac:dyDescent="0.3">
      <c r="A15" s="236"/>
      <c r="B15" s="702" t="s">
        <v>244</v>
      </c>
      <c r="C15" s="703"/>
      <c r="D15" s="703"/>
      <c r="E15" s="703"/>
      <c r="F15" s="703"/>
      <c r="G15" s="703"/>
      <c r="H15" s="703"/>
      <c r="I15" s="703"/>
      <c r="J15" s="704"/>
    </row>
    <row r="16" spans="1:10" ht="34.9" customHeight="1" thickBot="1" x14ac:dyDescent="0.3">
      <c r="A16" s="236"/>
      <c r="B16" s="689" t="s">
        <v>245</v>
      </c>
      <c r="C16" s="689"/>
      <c r="D16" s="689"/>
      <c r="E16" s="688" t="s">
        <v>246</v>
      </c>
      <c r="F16" s="688"/>
      <c r="G16" s="688"/>
      <c r="H16" s="688"/>
      <c r="I16" s="688"/>
      <c r="J16" s="688"/>
    </row>
    <row r="17" spans="1:10" ht="34.9" customHeight="1" thickBot="1" x14ac:dyDescent="0.3">
      <c r="A17" s="236"/>
      <c r="B17" s="689" t="s">
        <v>247</v>
      </c>
      <c r="C17" s="689"/>
      <c r="D17" s="689"/>
      <c r="E17" s="688" t="s">
        <v>248</v>
      </c>
      <c r="F17" s="688"/>
      <c r="G17" s="688"/>
      <c r="H17" s="688"/>
      <c r="I17" s="688"/>
      <c r="J17" s="688"/>
    </row>
    <row r="18" spans="1:10" ht="34.9" customHeight="1" thickBot="1" x14ac:dyDescent="0.3">
      <c r="A18" s="236"/>
      <c r="B18" s="689" t="s">
        <v>249</v>
      </c>
      <c r="C18" s="689"/>
      <c r="D18" s="689"/>
      <c r="E18" s="688" t="s">
        <v>250</v>
      </c>
      <c r="F18" s="688"/>
      <c r="G18" s="688"/>
      <c r="H18" s="688"/>
      <c r="I18" s="688"/>
      <c r="J18" s="688"/>
    </row>
    <row r="19" spans="1:10" ht="34.9" customHeight="1" thickBot="1" x14ac:dyDescent="0.3">
      <c r="A19" s="236"/>
      <c r="B19" s="689" t="s">
        <v>251</v>
      </c>
      <c r="C19" s="689"/>
      <c r="D19" s="689"/>
      <c r="E19" s="688" t="s">
        <v>252</v>
      </c>
      <c r="F19" s="688"/>
      <c r="G19" s="688"/>
      <c r="H19" s="688"/>
      <c r="I19" s="688"/>
      <c r="J19" s="688"/>
    </row>
    <row r="20" spans="1:10" ht="34.9" customHeight="1" thickBot="1" x14ac:dyDescent="0.3">
      <c r="A20" s="236"/>
      <c r="B20" s="689" t="s">
        <v>253</v>
      </c>
      <c r="C20" s="689"/>
      <c r="D20" s="689"/>
      <c r="E20" s="688" t="s">
        <v>254</v>
      </c>
      <c r="F20" s="688"/>
      <c r="G20" s="688"/>
      <c r="H20" s="688"/>
      <c r="I20" s="688"/>
      <c r="J20" s="688"/>
    </row>
    <row r="21" spans="1:10" ht="34.9" customHeight="1" thickBot="1" x14ac:dyDescent="0.3">
      <c r="A21" s="236"/>
      <c r="B21" s="689" t="s">
        <v>255</v>
      </c>
      <c r="C21" s="689"/>
      <c r="D21" s="689"/>
      <c r="E21" s="688" t="s">
        <v>256</v>
      </c>
      <c r="F21" s="688"/>
      <c r="G21" s="688"/>
      <c r="H21" s="688"/>
      <c r="I21" s="688"/>
      <c r="J21" s="688"/>
    </row>
    <row r="22" spans="1:10" ht="34.9" customHeight="1" thickBot="1" x14ac:dyDescent="0.3">
      <c r="A22" s="236"/>
      <c r="B22" s="689" t="s">
        <v>257</v>
      </c>
      <c r="C22" s="689"/>
      <c r="D22" s="689"/>
      <c r="E22" s="688" t="s">
        <v>258</v>
      </c>
      <c r="F22" s="688"/>
      <c r="G22" s="688"/>
      <c r="H22" s="688"/>
      <c r="I22" s="688"/>
      <c r="J22" s="688"/>
    </row>
    <row r="23" spans="1:10" ht="34.9" customHeight="1" thickBot="1" x14ac:dyDescent="0.3">
      <c r="A23" s="236"/>
      <c r="B23" s="689" t="s">
        <v>259</v>
      </c>
      <c r="C23" s="689"/>
      <c r="D23" s="689"/>
      <c r="E23" s="688" t="s">
        <v>260</v>
      </c>
      <c r="F23" s="688"/>
      <c r="G23" s="688"/>
      <c r="H23" s="688"/>
      <c r="I23" s="688"/>
      <c r="J23" s="688"/>
    </row>
    <row r="24" spans="1:10" ht="34.9" customHeight="1" thickBot="1" x14ac:dyDescent="0.3">
      <c r="A24" s="236"/>
      <c r="B24" s="689" t="s">
        <v>261</v>
      </c>
      <c r="C24" s="689"/>
      <c r="D24" s="689"/>
      <c r="E24" s="688" t="s">
        <v>260</v>
      </c>
      <c r="F24" s="688"/>
      <c r="G24" s="688"/>
      <c r="H24" s="688"/>
      <c r="I24" s="688"/>
      <c r="J24" s="688"/>
    </row>
    <row r="25" spans="1:10" ht="37.9" customHeight="1" thickBot="1" x14ac:dyDescent="0.3">
      <c r="A25" s="236"/>
      <c r="B25" s="690" t="s">
        <v>262</v>
      </c>
      <c r="C25" s="691"/>
      <c r="D25" s="691"/>
      <c r="E25" s="691"/>
      <c r="F25" s="691"/>
      <c r="G25" s="691"/>
      <c r="H25" s="691"/>
      <c r="I25" s="691"/>
      <c r="J25" s="692"/>
    </row>
    <row r="26" spans="1:10" ht="28.9" customHeight="1" thickBot="1" x14ac:dyDescent="0.3">
      <c r="A26" s="236"/>
      <c r="B26" s="670" t="s">
        <v>263</v>
      </c>
      <c r="C26" s="671"/>
      <c r="D26" s="671"/>
      <c r="E26" s="671"/>
      <c r="F26" s="671"/>
      <c r="G26" s="671"/>
      <c r="H26" s="671"/>
      <c r="I26" s="671"/>
      <c r="J26" s="672"/>
    </row>
    <row r="27" spans="1:10" ht="28.15" customHeight="1" thickBot="1" x14ac:dyDescent="0.3">
      <c r="A27" s="236"/>
      <c r="B27" s="595" t="s">
        <v>264</v>
      </c>
      <c r="C27" s="596"/>
      <c r="D27" s="596"/>
      <c r="E27" s="596"/>
      <c r="F27" s="596"/>
      <c r="G27" s="596"/>
      <c r="H27" s="596"/>
      <c r="I27" s="596"/>
      <c r="J27" s="597"/>
    </row>
    <row r="28" spans="1:10" ht="48.6" customHeight="1" thickBot="1" x14ac:dyDescent="0.3">
      <c r="A28" s="236"/>
      <c r="B28" s="670" t="s">
        <v>265</v>
      </c>
      <c r="C28" s="671"/>
      <c r="D28" s="671"/>
      <c r="E28" s="671"/>
      <c r="F28" s="671"/>
      <c r="G28" s="671"/>
      <c r="H28" s="671"/>
      <c r="I28" s="671"/>
      <c r="J28" s="672"/>
    </row>
    <row r="29" spans="1:10" ht="37.9" customHeight="1" thickBot="1" x14ac:dyDescent="0.3">
      <c r="A29" s="236"/>
      <c r="B29" s="670" t="s">
        <v>266</v>
      </c>
      <c r="C29" s="671"/>
      <c r="D29" s="671"/>
      <c r="E29" s="671"/>
      <c r="F29" s="671"/>
      <c r="G29" s="671"/>
      <c r="H29" s="671"/>
      <c r="I29" s="671"/>
      <c r="J29" s="672"/>
    </row>
    <row r="30" spans="1:10" ht="67.150000000000006" customHeight="1" thickBot="1" x14ac:dyDescent="0.3">
      <c r="A30" s="236"/>
      <c r="B30" s="679" t="s">
        <v>267</v>
      </c>
      <c r="C30" s="680"/>
      <c r="D30" s="680"/>
      <c r="E30" s="685" t="s">
        <v>268</v>
      </c>
      <c r="F30" s="686"/>
      <c r="G30" s="686"/>
      <c r="H30" s="686"/>
      <c r="I30" s="686"/>
      <c r="J30" s="687"/>
    </row>
    <row r="31" spans="1:10" ht="88.9" customHeight="1" thickBot="1" x14ac:dyDescent="0.3">
      <c r="A31" s="236"/>
      <c r="B31" s="681"/>
      <c r="C31" s="682"/>
      <c r="D31" s="682"/>
      <c r="E31" s="685" t="s">
        <v>269</v>
      </c>
      <c r="F31" s="686"/>
      <c r="G31" s="686"/>
      <c r="H31" s="686"/>
      <c r="I31" s="686"/>
      <c r="J31" s="687"/>
    </row>
    <row r="32" spans="1:10" ht="99" customHeight="1" thickBot="1" x14ac:dyDescent="0.3">
      <c r="A32" s="236"/>
      <c r="B32" s="681"/>
      <c r="C32" s="682"/>
      <c r="D32" s="682"/>
      <c r="E32" s="685" t="s">
        <v>270</v>
      </c>
      <c r="F32" s="686"/>
      <c r="G32" s="686"/>
      <c r="H32" s="686"/>
      <c r="I32" s="686"/>
      <c r="J32" s="687"/>
    </row>
    <row r="33" spans="1:10" ht="87" customHeight="1" thickBot="1" x14ac:dyDescent="0.3">
      <c r="A33" s="236"/>
      <c r="B33" s="683"/>
      <c r="C33" s="684"/>
      <c r="D33" s="684"/>
      <c r="E33" s="653" t="s">
        <v>271</v>
      </c>
      <c r="F33" s="654"/>
      <c r="G33" s="654"/>
      <c r="H33" s="654"/>
      <c r="I33" s="654"/>
      <c r="J33" s="655"/>
    </row>
    <row r="34" spans="1:10" ht="39.6" customHeight="1" thickBot="1" x14ac:dyDescent="0.3">
      <c r="A34" s="236"/>
      <c r="B34" s="673" t="s">
        <v>272</v>
      </c>
      <c r="C34" s="674"/>
      <c r="D34" s="674"/>
      <c r="E34" s="674"/>
      <c r="F34" s="674"/>
      <c r="G34" s="674"/>
      <c r="H34" s="674"/>
      <c r="I34" s="674"/>
      <c r="J34" s="675"/>
    </row>
    <row r="35" spans="1:10" ht="37.9" hidden="1" customHeight="1" x14ac:dyDescent="0.25">
      <c r="A35" s="236"/>
      <c r="B35" s="293"/>
      <c r="C35" s="293"/>
      <c r="D35" s="293"/>
      <c r="E35" s="294"/>
      <c r="F35" s="294"/>
      <c r="G35" s="294"/>
      <c r="H35" s="294"/>
      <c r="I35" s="294"/>
      <c r="J35" s="294"/>
    </row>
    <row r="36" spans="1:10" ht="26.45" customHeight="1" thickBot="1" x14ac:dyDescent="0.3">
      <c r="A36" s="236"/>
      <c r="B36" s="676" t="s">
        <v>273</v>
      </c>
      <c r="C36" s="677"/>
      <c r="D36" s="677"/>
      <c r="E36" s="678"/>
      <c r="F36" s="676" t="s">
        <v>113</v>
      </c>
      <c r="G36" s="677"/>
      <c r="H36" s="677"/>
      <c r="I36" s="677"/>
      <c r="J36" s="678"/>
    </row>
    <row r="37" spans="1:10" ht="37.9" customHeight="1" thickBot="1" x14ac:dyDescent="0.3">
      <c r="A37" s="236"/>
      <c r="B37" s="653" t="s">
        <v>245</v>
      </c>
      <c r="C37" s="654"/>
      <c r="D37" s="654"/>
      <c r="E37" s="655"/>
      <c r="F37" s="656">
        <v>2</v>
      </c>
      <c r="G37" s="657"/>
      <c r="H37" s="657"/>
      <c r="I37" s="657"/>
      <c r="J37" s="658"/>
    </row>
    <row r="38" spans="1:10" ht="37.9" customHeight="1" thickBot="1" x14ac:dyDescent="0.3">
      <c r="A38" s="236"/>
      <c r="B38" s="653" t="s">
        <v>247</v>
      </c>
      <c r="C38" s="654"/>
      <c r="D38" s="654"/>
      <c r="E38" s="655">
        <v>4</v>
      </c>
      <c r="F38" s="656">
        <v>2</v>
      </c>
      <c r="G38" s="657"/>
      <c r="H38" s="657"/>
      <c r="I38" s="657"/>
      <c r="J38" s="658"/>
    </row>
    <row r="39" spans="1:10" ht="37.9" customHeight="1" thickBot="1" x14ac:dyDescent="0.3">
      <c r="A39" s="236"/>
      <c r="B39" s="653" t="s">
        <v>249</v>
      </c>
      <c r="C39" s="654"/>
      <c r="D39" s="654"/>
      <c r="E39" s="655">
        <v>2</v>
      </c>
      <c r="F39" s="656">
        <v>2</v>
      </c>
      <c r="G39" s="657"/>
      <c r="H39" s="657"/>
      <c r="I39" s="657"/>
      <c r="J39" s="658"/>
    </row>
    <row r="40" spans="1:10" ht="37.9" customHeight="1" thickBot="1" x14ac:dyDescent="0.3">
      <c r="A40" s="236"/>
      <c r="B40" s="670" t="s">
        <v>251</v>
      </c>
      <c r="C40" s="671"/>
      <c r="D40" s="671"/>
      <c r="E40" s="672"/>
      <c r="F40" s="656">
        <v>2</v>
      </c>
      <c r="G40" s="657"/>
      <c r="H40" s="657"/>
      <c r="I40" s="657"/>
      <c r="J40" s="658"/>
    </row>
    <row r="41" spans="1:10" ht="37.9" customHeight="1" thickBot="1" x14ac:dyDescent="0.3">
      <c r="A41" s="236"/>
      <c r="B41" s="670" t="s">
        <v>253</v>
      </c>
      <c r="C41" s="671"/>
      <c r="D41" s="671"/>
      <c r="E41" s="671"/>
      <c r="F41" s="656">
        <v>2</v>
      </c>
      <c r="G41" s="657"/>
      <c r="H41" s="657"/>
      <c r="I41" s="657"/>
      <c r="J41" s="658"/>
    </row>
    <row r="42" spans="1:10" ht="37.9" customHeight="1" thickBot="1" x14ac:dyDescent="0.3">
      <c r="A42" s="236"/>
      <c r="B42" s="670" t="s">
        <v>255</v>
      </c>
      <c r="C42" s="671"/>
      <c r="D42" s="671"/>
      <c r="E42" s="672"/>
      <c r="F42" s="656">
        <v>2</v>
      </c>
      <c r="G42" s="657"/>
      <c r="H42" s="657"/>
      <c r="I42" s="657"/>
      <c r="J42" s="658"/>
    </row>
    <row r="43" spans="1:10" ht="37.9" customHeight="1" thickBot="1" x14ac:dyDescent="0.3">
      <c r="A43" s="236"/>
      <c r="B43" s="670" t="s">
        <v>257</v>
      </c>
      <c r="C43" s="671"/>
      <c r="D43" s="671"/>
      <c r="E43" s="672"/>
      <c r="F43" s="656">
        <v>2</v>
      </c>
      <c r="G43" s="657"/>
      <c r="H43" s="657"/>
      <c r="I43" s="657"/>
      <c r="J43" s="658"/>
    </row>
    <row r="44" spans="1:10" ht="37.9" customHeight="1" thickBot="1" x14ac:dyDescent="0.3">
      <c r="A44" s="236"/>
      <c r="B44" s="670" t="s">
        <v>259</v>
      </c>
      <c r="C44" s="671"/>
      <c r="D44" s="671"/>
      <c r="E44" s="672"/>
      <c r="F44" s="656">
        <v>2</v>
      </c>
      <c r="G44" s="657"/>
      <c r="H44" s="657"/>
      <c r="I44" s="657"/>
      <c r="J44" s="658"/>
    </row>
    <row r="45" spans="1:10" ht="37.9" customHeight="1" thickBot="1" x14ac:dyDescent="0.3">
      <c r="A45" s="236"/>
      <c r="B45" s="653" t="s">
        <v>261</v>
      </c>
      <c r="C45" s="654"/>
      <c r="D45" s="654"/>
      <c r="E45" s="655">
        <v>2</v>
      </c>
      <c r="F45" s="656">
        <v>4</v>
      </c>
      <c r="G45" s="657"/>
      <c r="H45" s="657"/>
      <c r="I45" s="657"/>
      <c r="J45" s="658"/>
    </row>
    <row r="46" spans="1:10" ht="31.15" customHeight="1" thickBot="1" x14ac:dyDescent="0.3">
      <c r="A46" s="236"/>
      <c r="B46" s="659" t="s">
        <v>274</v>
      </c>
      <c r="C46" s="660"/>
      <c r="D46" s="660"/>
      <c r="E46" s="660"/>
      <c r="F46" s="661">
        <f>SUM(F37:J45)</f>
        <v>20</v>
      </c>
      <c r="G46" s="662"/>
      <c r="H46" s="662"/>
      <c r="I46" s="662"/>
      <c r="J46" s="663"/>
    </row>
    <row r="47" spans="1:10" ht="61.9" customHeight="1" thickBot="1" x14ac:dyDescent="0.3">
      <c r="A47" s="236"/>
      <c r="B47" s="664" t="s">
        <v>275</v>
      </c>
      <c r="C47" s="665"/>
      <c r="D47" s="665"/>
      <c r="E47" s="665"/>
      <c r="F47" s="665"/>
      <c r="G47" s="665"/>
      <c r="H47" s="665"/>
      <c r="I47" s="665"/>
      <c r="J47" s="666"/>
    </row>
    <row r="48" spans="1:10" ht="140.25" customHeight="1" thickBot="1" x14ac:dyDescent="0.3">
      <c r="A48" s="236"/>
      <c r="B48" s="667" t="s">
        <v>276</v>
      </c>
      <c r="C48" s="668"/>
      <c r="D48" s="668"/>
      <c r="E48" s="668"/>
      <c r="F48" s="668"/>
      <c r="G48" s="668"/>
      <c r="H48" s="669"/>
      <c r="I48" s="593" t="str">
        <f>'OFERTAS PRESENTADAS'!C9</f>
        <v>UNIÓN TEMPORAL MAPFRE SEGUROS GENERALES DE COLOMBIA S.A. – SEGUROS GENERALES SURAMERICANA S.A - LA PREVISORA S A COMPAÑIA DE SEGUROS – ASEGURADORA SOLIDARIA DE COLOMBIA ENTIDAD COOPERATIVA - AXA COLPATRIA SEGUROS S.A.</v>
      </c>
      <c r="J48" s="594"/>
    </row>
    <row r="49" spans="1:10" ht="31.9" customHeight="1" thickBot="1" x14ac:dyDescent="0.3">
      <c r="A49" s="236"/>
      <c r="B49" s="623" t="s">
        <v>277</v>
      </c>
      <c r="C49" s="624"/>
      <c r="D49" s="625"/>
      <c r="E49" s="609" t="s">
        <v>278</v>
      </c>
      <c r="F49" s="610"/>
      <c r="G49" s="610"/>
      <c r="H49" s="649"/>
      <c r="I49" s="310" t="s">
        <v>279</v>
      </c>
      <c r="J49" s="308" t="s">
        <v>280</v>
      </c>
    </row>
    <row r="50" spans="1:10" ht="22.9" customHeight="1" x14ac:dyDescent="0.25">
      <c r="A50" s="236"/>
      <c r="B50" s="614" t="s">
        <v>281</v>
      </c>
      <c r="C50" s="615"/>
      <c r="D50" s="616"/>
      <c r="E50" s="604" t="s">
        <v>282</v>
      </c>
      <c r="F50" s="604"/>
      <c r="G50" s="604"/>
      <c r="H50" s="605"/>
      <c r="I50" s="598" t="s">
        <v>416</v>
      </c>
      <c r="J50" s="631">
        <v>0.1</v>
      </c>
    </row>
    <row r="51" spans="1:10" ht="22.9" customHeight="1" x14ac:dyDescent="0.25">
      <c r="A51" s="236"/>
      <c r="B51" s="617" t="s">
        <v>283</v>
      </c>
      <c r="C51" s="618"/>
      <c r="D51" s="619"/>
      <c r="E51" s="604" t="s">
        <v>284</v>
      </c>
      <c r="F51" s="604"/>
      <c r="G51" s="604"/>
      <c r="H51" s="605"/>
      <c r="I51" s="599"/>
      <c r="J51" s="632"/>
    </row>
    <row r="52" spans="1:10" ht="22.9" customHeight="1" x14ac:dyDescent="0.25">
      <c r="A52" s="236"/>
      <c r="B52" s="617" t="s">
        <v>285</v>
      </c>
      <c r="C52" s="618"/>
      <c r="D52" s="619"/>
      <c r="E52" s="604" t="s">
        <v>286</v>
      </c>
      <c r="F52" s="604"/>
      <c r="G52" s="604"/>
      <c r="H52" s="605"/>
      <c r="I52" s="599"/>
      <c r="J52" s="632"/>
    </row>
    <row r="53" spans="1:10" ht="22.9" customHeight="1" x14ac:dyDescent="0.25">
      <c r="A53" s="236"/>
      <c r="B53" s="617" t="s">
        <v>287</v>
      </c>
      <c r="C53" s="618"/>
      <c r="D53" s="619"/>
      <c r="E53" s="604" t="s">
        <v>288</v>
      </c>
      <c r="F53" s="604"/>
      <c r="G53" s="604"/>
      <c r="H53" s="605"/>
      <c r="I53" s="599"/>
      <c r="J53" s="632"/>
    </row>
    <row r="54" spans="1:10" ht="22.9" customHeight="1" x14ac:dyDescent="0.25">
      <c r="A54" s="236"/>
      <c r="B54" s="617" t="s">
        <v>289</v>
      </c>
      <c r="C54" s="618"/>
      <c r="D54" s="619"/>
      <c r="E54" s="586" t="s">
        <v>290</v>
      </c>
      <c r="F54" s="586"/>
      <c r="G54" s="586"/>
      <c r="H54" s="587"/>
      <c r="I54" s="599"/>
      <c r="J54" s="632"/>
    </row>
    <row r="55" spans="1:10" ht="22.9" customHeight="1" thickBot="1" x14ac:dyDescent="0.3">
      <c r="A55" s="236"/>
      <c r="B55" s="606" t="s">
        <v>291</v>
      </c>
      <c r="C55" s="607"/>
      <c r="D55" s="608"/>
      <c r="E55" s="591" t="s">
        <v>292</v>
      </c>
      <c r="F55" s="591"/>
      <c r="G55" s="591"/>
      <c r="H55" s="592"/>
      <c r="I55" s="600"/>
      <c r="J55" s="633"/>
    </row>
    <row r="56" spans="1:10" ht="31.9" customHeight="1" thickBot="1" x14ac:dyDescent="0.3">
      <c r="A56" s="236"/>
      <c r="B56" s="609" t="s">
        <v>293</v>
      </c>
      <c r="C56" s="610"/>
      <c r="D56" s="611"/>
      <c r="E56" s="639" t="s">
        <v>294</v>
      </c>
      <c r="F56" s="612"/>
      <c r="G56" s="612"/>
      <c r="H56" s="613"/>
      <c r="I56" s="310" t="s">
        <v>279</v>
      </c>
      <c r="J56" s="308" t="s">
        <v>280</v>
      </c>
    </row>
    <row r="57" spans="1:10" ht="22.9" customHeight="1" x14ac:dyDescent="0.25">
      <c r="A57" s="236"/>
      <c r="B57" s="614" t="s">
        <v>295</v>
      </c>
      <c r="C57" s="615"/>
      <c r="D57" s="616"/>
      <c r="E57" s="604" t="s">
        <v>296</v>
      </c>
      <c r="F57" s="604"/>
      <c r="G57" s="604"/>
      <c r="H57" s="605"/>
      <c r="I57" s="598" t="s">
        <v>417</v>
      </c>
      <c r="J57" s="631">
        <v>0.04</v>
      </c>
    </row>
    <row r="58" spans="1:10" ht="22.9" customHeight="1" x14ac:dyDescent="0.25">
      <c r="A58" s="236"/>
      <c r="B58" s="617" t="s">
        <v>297</v>
      </c>
      <c r="C58" s="618"/>
      <c r="D58" s="619"/>
      <c r="E58" s="604" t="s">
        <v>298</v>
      </c>
      <c r="F58" s="604"/>
      <c r="G58" s="604"/>
      <c r="H58" s="605"/>
      <c r="I58" s="599"/>
      <c r="J58" s="632"/>
    </row>
    <row r="59" spans="1:10" ht="22.9" customHeight="1" x14ac:dyDescent="0.25">
      <c r="A59" s="236"/>
      <c r="B59" s="617" t="s">
        <v>299</v>
      </c>
      <c r="C59" s="618"/>
      <c r="D59" s="619"/>
      <c r="E59" s="604" t="s">
        <v>300</v>
      </c>
      <c r="F59" s="604"/>
      <c r="G59" s="604"/>
      <c r="H59" s="605"/>
      <c r="I59" s="599"/>
      <c r="J59" s="632"/>
    </row>
    <row r="60" spans="1:10" ht="22.9" customHeight="1" x14ac:dyDescent="0.25">
      <c r="A60" s="236"/>
      <c r="B60" s="617" t="s">
        <v>301</v>
      </c>
      <c r="C60" s="618"/>
      <c r="D60" s="619"/>
      <c r="E60" s="604" t="s">
        <v>302</v>
      </c>
      <c r="F60" s="604"/>
      <c r="G60" s="604"/>
      <c r="H60" s="605"/>
      <c r="I60" s="599"/>
      <c r="J60" s="632"/>
    </row>
    <row r="61" spans="1:10" ht="22.9" customHeight="1" x14ac:dyDescent="0.25">
      <c r="A61" s="236"/>
      <c r="B61" s="617" t="s">
        <v>303</v>
      </c>
      <c r="C61" s="618"/>
      <c r="D61" s="619"/>
      <c r="E61" s="604" t="s">
        <v>304</v>
      </c>
      <c r="F61" s="604"/>
      <c r="G61" s="604"/>
      <c r="H61" s="605"/>
      <c r="I61" s="599"/>
      <c r="J61" s="632"/>
    </row>
    <row r="62" spans="1:10" ht="22.9" customHeight="1" x14ac:dyDescent="0.25">
      <c r="A62" s="236"/>
      <c r="B62" s="617" t="s">
        <v>305</v>
      </c>
      <c r="C62" s="618"/>
      <c r="D62" s="619"/>
      <c r="E62" s="586" t="s">
        <v>306</v>
      </c>
      <c r="F62" s="586"/>
      <c r="G62" s="586"/>
      <c r="H62" s="587"/>
      <c r="I62" s="599"/>
      <c r="J62" s="632"/>
    </row>
    <row r="63" spans="1:10" ht="22.9" customHeight="1" thickBot="1" x14ac:dyDescent="0.3">
      <c r="A63" s="236"/>
      <c r="B63" s="606" t="s">
        <v>307</v>
      </c>
      <c r="C63" s="607"/>
      <c r="D63" s="608"/>
      <c r="E63" s="591" t="s">
        <v>292</v>
      </c>
      <c r="F63" s="591"/>
      <c r="G63" s="591"/>
      <c r="H63" s="592"/>
      <c r="I63" s="600"/>
      <c r="J63" s="633"/>
    </row>
    <row r="64" spans="1:10" ht="30" customHeight="1" thickBot="1" x14ac:dyDescent="0.3">
      <c r="A64" s="236"/>
      <c r="B64" s="595" t="s">
        <v>308</v>
      </c>
      <c r="C64" s="596"/>
      <c r="D64" s="596"/>
      <c r="E64" s="596"/>
      <c r="F64" s="596"/>
      <c r="G64" s="596"/>
      <c r="H64" s="596"/>
      <c r="I64" s="596"/>
      <c r="J64" s="597"/>
    </row>
    <row r="65" spans="1:10" ht="30" customHeight="1" thickBot="1" x14ac:dyDescent="0.3">
      <c r="A65" s="236"/>
      <c r="B65" s="623" t="s">
        <v>277</v>
      </c>
      <c r="C65" s="624"/>
      <c r="D65" s="625"/>
      <c r="E65" s="609" t="s">
        <v>278</v>
      </c>
      <c r="F65" s="610"/>
      <c r="G65" s="610"/>
      <c r="H65" s="649"/>
      <c r="I65" s="310" t="s">
        <v>279</v>
      </c>
      <c r="J65" s="308" t="s">
        <v>280</v>
      </c>
    </row>
    <row r="66" spans="1:10" ht="22.9" customHeight="1" x14ac:dyDescent="0.25">
      <c r="A66" s="236"/>
      <c r="B66" s="614" t="s">
        <v>281</v>
      </c>
      <c r="C66" s="615"/>
      <c r="D66" s="616"/>
      <c r="E66" s="604" t="s">
        <v>282</v>
      </c>
      <c r="F66" s="604"/>
      <c r="G66" s="604"/>
      <c r="H66" s="605"/>
      <c r="I66" s="598" t="s">
        <v>418</v>
      </c>
      <c r="J66" s="631">
        <v>0.1</v>
      </c>
    </row>
    <row r="67" spans="1:10" ht="22.9" customHeight="1" x14ac:dyDescent="0.25">
      <c r="A67" s="236"/>
      <c r="B67" s="617" t="s">
        <v>309</v>
      </c>
      <c r="C67" s="618"/>
      <c r="D67" s="619"/>
      <c r="E67" s="604" t="s">
        <v>284</v>
      </c>
      <c r="F67" s="604"/>
      <c r="G67" s="604"/>
      <c r="H67" s="605"/>
      <c r="I67" s="599"/>
      <c r="J67" s="632"/>
    </row>
    <row r="68" spans="1:10" ht="22.9" customHeight="1" x14ac:dyDescent="0.25">
      <c r="A68" s="236"/>
      <c r="B68" s="617" t="s">
        <v>310</v>
      </c>
      <c r="C68" s="618"/>
      <c r="D68" s="619"/>
      <c r="E68" s="604" t="s">
        <v>311</v>
      </c>
      <c r="F68" s="604"/>
      <c r="G68" s="604"/>
      <c r="H68" s="605"/>
      <c r="I68" s="599"/>
      <c r="J68" s="632"/>
    </row>
    <row r="69" spans="1:10" ht="22.9" customHeight="1" x14ac:dyDescent="0.25">
      <c r="A69" s="236"/>
      <c r="B69" s="617" t="s">
        <v>312</v>
      </c>
      <c r="C69" s="618"/>
      <c r="D69" s="619"/>
      <c r="E69" s="586" t="s">
        <v>290</v>
      </c>
      <c r="F69" s="586"/>
      <c r="G69" s="586"/>
      <c r="H69" s="587"/>
      <c r="I69" s="599"/>
      <c r="J69" s="632"/>
    </row>
    <row r="70" spans="1:10" ht="30" customHeight="1" thickBot="1" x14ac:dyDescent="0.3">
      <c r="A70" s="236"/>
      <c r="B70" s="606" t="s">
        <v>313</v>
      </c>
      <c r="C70" s="607"/>
      <c r="D70" s="608"/>
      <c r="E70" s="591" t="s">
        <v>292</v>
      </c>
      <c r="F70" s="591"/>
      <c r="G70" s="591"/>
      <c r="H70" s="592"/>
      <c r="I70" s="600"/>
      <c r="J70" s="633"/>
    </row>
    <row r="71" spans="1:10" ht="30" customHeight="1" thickBot="1" x14ac:dyDescent="0.3">
      <c r="A71" s="236"/>
      <c r="B71" s="609" t="s">
        <v>293</v>
      </c>
      <c r="C71" s="610"/>
      <c r="D71" s="611"/>
      <c r="E71" s="639" t="s">
        <v>294</v>
      </c>
      <c r="F71" s="612"/>
      <c r="G71" s="612"/>
      <c r="H71" s="613"/>
      <c r="I71" s="310" t="s">
        <v>279</v>
      </c>
      <c r="J71" s="308" t="s">
        <v>280</v>
      </c>
    </row>
    <row r="72" spans="1:10" ht="22.9" customHeight="1" x14ac:dyDescent="0.25">
      <c r="A72" s="236"/>
      <c r="B72" s="614" t="s">
        <v>295</v>
      </c>
      <c r="C72" s="615"/>
      <c r="D72" s="616"/>
      <c r="E72" s="604" t="s">
        <v>296</v>
      </c>
      <c r="F72" s="604"/>
      <c r="G72" s="604"/>
      <c r="H72" s="605"/>
      <c r="I72" s="598" t="s">
        <v>419</v>
      </c>
      <c r="J72" s="631">
        <v>0.04</v>
      </c>
    </row>
    <row r="73" spans="1:10" ht="22.9" customHeight="1" x14ac:dyDescent="0.25">
      <c r="A73" s="236"/>
      <c r="B73" s="617" t="s">
        <v>297</v>
      </c>
      <c r="C73" s="618"/>
      <c r="D73" s="619"/>
      <c r="E73" s="604" t="s">
        <v>298</v>
      </c>
      <c r="F73" s="604"/>
      <c r="G73" s="604"/>
      <c r="H73" s="605"/>
      <c r="I73" s="599"/>
      <c r="J73" s="632"/>
    </row>
    <row r="74" spans="1:10" ht="22.9" customHeight="1" x14ac:dyDescent="0.25">
      <c r="A74" s="236"/>
      <c r="B74" s="617" t="s">
        <v>299</v>
      </c>
      <c r="C74" s="618"/>
      <c r="D74" s="619"/>
      <c r="E74" s="604" t="s">
        <v>300</v>
      </c>
      <c r="F74" s="604"/>
      <c r="G74" s="604"/>
      <c r="H74" s="605"/>
      <c r="I74" s="599"/>
      <c r="J74" s="632"/>
    </row>
    <row r="75" spans="1:10" ht="22.9" customHeight="1" x14ac:dyDescent="0.25">
      <c r="A75" s="236"/>
      <c r="B75" s="617" t="s">
        <v>301</v>
      </c>
      <c r="C75" s="618"/>
      <c r="D75" s="619"/>
      <c r="E75" s="604" t="s">
        <v>302</v>
      </c>
      <c r="F75" s="604"/>
      <c r="G75" s="604"/>
      <c r="H75" s="605"/>
      <c r="I75" s="599"/>
      <c r="J75" s="632"/>
    </row>
    <row r="76" spans="1:10" ht="22.9" customHeight="1" x14ac:dyDescent="0.25">
      <c r="A76" s="236"/>
      <c r="B76" s="617" t="s">
        <v>314</v>
      </c>
      <c r="C76" s="618"/>
      <c r="D76" s="619"/>
      <c r="E76" s="604" t="s">
        <v>304</v>
      </c>
      <c r="F76" s="604"/>
      <c r="G76" s="604"/>
      <c r="H76" s="605"/>
      <c r="I76" s="599"/>
      <c r="J76" s="632"/>
    </row>
    <row r="77" spans="1:10" ht="22.9" customHeight="1" x14ac:dyDescent="0.25">
      <c r="A77" s="236"/>
      <c r="B77" s="617" t="s">
        <v>315</v>
      </c>
      <c r="C77" s="618"/>
      <c r="D77" s="619"/>
      <c r="E77" s="586" t="s">
        <v>306</v>
      </c>
      <c r="F77" s="586"/>
      <c r="G77" s="586"/>
      <c r="H77" s="587"/>
      <c r="I77" s="599"/>
      <c r="J77" s="632"/>
    </row>
    <row r="78" spans="1:10" ht="30" customHeight="1" thickBot="1" x14ac:dyDescent="0.3">
      <c r="A78" s="236"/>
      <c r="B78" s="606" t="s">
        <v>316</v>
      </c>
      <c r="C78" s="607"/>
      <c r="D78" s="608"/>
      <c r="E78" s="591" t="s">
        <v>292</v>
      </c>
      <c r="F78" s="591"/>
      <c r="G78" s="591"/>
      <c r="H78" s="592"/>
      <c r="I78" s="600"/>
      <c r="J78" s="633"/>
    </row>
    <row r="79" spans="1:10" ht="30" customHeight="1" thickBot="1" x14ac:dyDescent="0.3">
      <c r="A79" s="236"/>
      <c r="B79" s="595" t="s">
        <v>317</v>
      </c>
      <c r="C79" s="596"/>
      <c r="D79" s="596"/>
      <c r="E79" s="596"/>
      <c r="F79" s="596"/>
      <c r="G79" s="596"/>
      <c r="H79" s="596"/>
      <c r="I79" s="596"/>
      <c r="J79" s="597"/>
    </row>
    <row r="80" spans="1:10" ht="30" customHeight="1" thickBot="1" x14ac:dyDescent="0.3">
      <c r="A80" s="236"/>
      <c r="B80" s="623" t="s">
        <v>277</v>
      </c>
      <c r="C80" s="624"/>
      <c r="D80" s="625"/>
      <c r="E80" s="609" t="s">
        <v>318</v>
      </c>
      <c r="F80" s="610"/>
      <c r="G80" s="610"/>
      <c r="H80" s="649"/>
      <c r="I80" s="310" t="s">
        <v>279</v>
      </c>
      <c r="J80" s="308" t="s">
        <v>280</v>
      </c>
    </row>
    <row r="81" spans="1:10" ht="22.15" customHeight="1" x14ac:dyDescent="0.25">
      <c r="A81" s="236"/>
      <c r="B81" s="614" t="s">
        <v>281</v>
      </c>
      <c r="C81" s="615"/>
      <c r="D81" s="616"/>
      <c r="E81" s="604" t="s">
        <v>282</v>
      </c>
      <c r="F81" s="604"/>
      <c r="G81" s="604"/>
      <c r="H81" s="605"/>
      <c r="I81" s="598" t="s">
        <v>418</v>
      </c>
      <c r="J81" s="631">
        <v>0.1</v>
      </c>
    </row>
    <row r="82" spans="1:10" ht="22.15" customHeight="1" x14ac:dyDescent="0.25">
      <c r="A82" s="236"/>
      <c r="B82" s="617" t="s">
        <v>309</v>
      </c>
      <c r="C82" s="618"/>
      <c r="D82" s="619"/>
      <c r="E82" s="604" t="s">
        <v>284</v>
      </c>
      <c r="F82" s="604"/>
      <c r="G82" s="604"/>
      <c r="H82" s="605"/>
      <c r="I82" s="599"/>
      <c r="J82" s="632"/>
    </row>
    <row r="83" spans="1:10" ht="22.15" customHeight="1" x14ac:dyDescent="0.25">
      <c r="A83" s="236"/>
      <c r="B83" s="617" t="s">
        <v>310</v>
      </c>
      <c r="C83" s="618"/>
      <c r="D83" s="619"/>
      <c r="E83" s="604" t="s">
        <v>311</v>
      </c>
      <c r="F83" s="604"/>
      <c r="G83" s="604"/>
      <c r="H83" s="605"/>
      <c r="I83" s="599"/>
      <c r="J83" s="632"/>
    </row>
    <row r="84" spans="1:10" ht="22.15" customHeight="1" x14ac:dyDescent="0.25">
      <c r="A84" s="236"/>
      <c r="B84" s="617" t="s">
        <v>312</v>
      </c>
      <c r="C84" s="618"/>
      <c r="D84" s="619"/>
      <c r="E84" s="586" t="s">
        <v>290</v>
      </c>
      <c r="F84" s="586"/>
      <c r="G84" s="586"/>
      <c r="H84" s="587"/>
      <c r="I84" s="599"/>
      <c r="J84" s="632"/>
    </row>
    <row r="85" spans="1:10" ht="30" customHeight="1" thickBot="1" x14ac:dyDescent="0.3">
      <c r="A85" s="236"/>
      <c r="B85" s="606" t="s">
        <v>313</v>
      </c>
      <c r="C85" s="607"/>
      <c r="D85" s="608"/>
      <c r="E85" s="591" t="s">
        <v>292</v>
      </c>
      <c r="F85" s="591"/>
      <c r="G85" s="591"/>
      <c r="H85" s="592"/>
      <c r="I85" s="600"/>
      <c r="J85" s="633"/>
    </row>
    <row r="86" spans="1:10" ht="30" customHeight="1" thickBot="1" x14ac:dyDescent="0.3">
      <c r="A86" s="236"/>
      <c r="B86" s="609" t="s">
        <v>293</v>
      </c>
      <c r="C86" s="610"/>
      <c r="D86" s="611"/>
      <c r="E86" s="639" t="s">
        <v>319</v>
      </c>
      <c r="F86" s="612"/>
      <c r="G86" s="612"/>
      <c r="H86" s="613"/>
      <c r="I86" s="310" t="s">
        <v>279</v>
      </c>
      <c r="J86" s="308" t="s">
        <v>280</v>
      </c>
    </row>
    <row r="87" spans="1:10" ht="22.9" customHeight="1" x14ac:dyDescent="0.25">
      <c r="A87" s="236"/>
      <c r="B87" s="614" t="s">
        <v>295</v>
      </c>
      <c r="C87" s="615"/>
      <c r="D87" s="616"/>
      <c r="E87" s="604" t="s">
        <v>296</v>
      </c>
      <c r="F87" s="604"/>
      <c r="G87" s="604"/>
      <c r="H87" s="605"/>
      <c r="I87" s="598" t="s">
        <v>420</v>
      </c>
      <c r="J87" s="631">
        <v>0.04</v>
      </c>
    </row>
    <row r="88" spans="1:10" ht="22.9" customHeight="1" x14ac:dyDescent="0.25">
      <c r="A88" s="236"/>
      <c r="B88" s="617" t="s">
        <v>320</v>
      </c>
      <c r="C88" s="618"/>
      <c r="D88" s="619"/>
      <c r="E88" s="604" t="s">
        <v>298</v>
      </c>
      <c r="F88" s="604"/>
      <c r="G88" s="604"/>
      <c r="H88" s="605"/>
      <c r="I88" s="599"/>
      <c r="J88" s="632"/>
    </row>
    <row r="89" spans="1:10" ht="22.9" customHeight="1" x14ac:dyDescent="0.25">
      <c r="A89" s="236"/>
      <c r="B89" s="617" t="s">
        <v>321</v>
      </c>
      <c r="C89" s="618"/>
      <c r="D89" s="619"/>
      <c r="E89" s="604" t="s">
        <v>300</v>
      </c>
      <c r="F89" s="604"/>
      <c r="G89" s="604"/>
      <c r="H89" s="605"/>
      <c r="I89" s="599"/>
      <c r="J89" s="632"/>
    </row>
    <row r="90" spans="1:10" ht="22.9" customHeight="1" x14ac:dyDescent="0.25">
      <c r="A90" s="236"/>
      <c r="B90" s="617" t="s">
        <v>322</v>
      </c>
      <c r="C90" s="618"/>
      <c r="D90" s="619"/>
      <c r="E90" s="604" t="s">
        <v>302</v>
      </c>
      <c r="F90" s="604"/>
      <c r="G90" s="604"/>
      <c r="H90" s="605"/>
      <c r="I90" s="599"/>
      <c r="J90" s="632"/>
    </row>
    <row r="91" spans="1:10" ht="22.9" customHeight="1" x14ac:dyDescent="0.25">
      <c r="A91" s="236"/>
      <c r="B91" s="617" t="s">
        <v>323</v>
      </c>
      <c r="C91" s="618"/>
      <c r="D91" s="619"/>
      <c r="E91" s="604" t="s">
        <v>304</v>
      </c>
      <c r="F91" s="604"/>
      <c r="G91" s="604"/>
      <c r="H91" s="605"/>
      <c r="I91" s="599"/>
      <c r="J91" s="632"/>
    </row>
    <row r="92" spans="1:10" ht="22.9" customHeight="1" x14ac:dyDescent="0.25">
      <c r="A92" s="236"/>
      <c r="B92" s="617" t="s">
        <v>324</v>
      </c>
      <c r="C92" s="618"/>
      <c r="D92" s="619"/>
      <c r="E92" s="586" t="s">
        <v>306</v>
      </c>
      <c r="F92" s="586"/>
      <c r="G92" s="586"/>
      <c r="H92" s="587"/>
      <c r="I92" s="599"/>
      <c r="J92" s="632"/>
    </row>
    <row r="93" spans="1:10" ht="30" customHeight="1" thickBot="1" x14ac:dyDescent="0.3">
      <c r="A93" s="236"/>
      <c r="B93" s="606" t="s">
        <v>325</v>
      </c>
      <c r="C93" s="607"/>
      <c r="D93" s="608"/>
      <c r="E93" s="591" t="s">
        <v>292</v>
      </c>
      <c r="F93" s="591"/>
      <c r="G93" s="591"/>
      <c r="H93" s="592"/>
      <c r="I93" s="600"/>
      <c r="J93" s="633"/>
    </row>
    <row r="94" spans="1:10" ht="30" customHeight="1" thickBot="1" x14ac:dyDescent="0.3">
      <c r="A94" s="236"/>
      <c r="B94" s="595" t="s">
        <v>326</v>
      </c>
      <c r="C94" s="596"/>
      <c r="D94" s="596"/>
      <c r="E94" s="596"/>
      <c r="F94" s="596"/>
      <c r="G94" s="596"/>
      <c r="H94" s="596"/>
      <c r="I94" s="596" t="s">
        <v>111</v>
      </c>
      <c r="J94" s="597"/>
    </row>
    <row r="95" spans="1:10" ht="32.450000000000003" customHeight="1" thickBot="1" x14ac:dyDescent="0.3">
      <c r="A95" s="236"/>
      <c r="B95" s="609" t="s">
        <v>277</v>
      </c>
      <c r="C95" s="610"/>
      <c r="D95" s="649"/>
      <c r="E95" s="609" t="s">
        <v>278</v>
      </c>
      <c r="F95" s="610"/>
      <c r="G95" s="610"/>
      <c r="H95" s="649"/>
      <c r="I95" s="310" t="s">
        <v>279</v>
      </c>
      <c r="J95" s="308" t="s">
        <v>280</v>
      </c>
    </row>
    <row r="96" spans="1:10" ht="22.9" customHeight="1" x14ac:dyDescent="0.25">
      <c r="A96" s="236"/>
      <c r="B96" s="614" t="s">
        <v>281</v>
      </c>
      <c r="C96" s="615"/>
      <c r="D96" s="616"/>
      <c r="E96" s="604" t="s">
        <v>282</v>
      </c>
      <c r="F96" s="604"/>
      <c r="G96" s="604"/>
      <c r="H96" s="605"/>
      <c r="I96" s="598"/>
      <c r="J96" s="650"/>
    </row>
    <row r="97" spans="1:10" ht="22.9" customHeight="1" x14ac:dyDescent="0.25">
      <c r="A97" s="236"/>
      <c r="B97" s="617" t="s">
        <v>327</v>
      </c>
      <c r="C97" s="618"/>
      <c r="D97" s="619"/>
      <c r="E97" s="604" t="s">
        <v>328</v>
      </c>
      <c r="F97" s="604"/>
      <c r="G97" s="604"/>
      <c r="H97" s="605"/>
      <c r="I97" s="599"/>
      <c r="J97" s="651"/>
    </row>
    <row r="98" spans="1:10" ht="22.9" customHeight="1" x14ac:dyDescent="0.25">
      <c r="A98" s="236"/>
      <c r="B98" s="617" t="s">
        <v>329</v>
      </c>
      <c r="C98" s="618"/>
      <c r="D98" s="619"/>
      <c r="E98" s="604" t="s">
        <v>330</v>
      </c>
      <c r="F98" s="604"/>
      <c r="G98" s="604"/>
      <c r="H98" s="605"/>
      <c r="I98" s="599"/>
      <c r="J98" s="651"/>
    </row>
    <row r="99" spans="1:10" ht="22.9" customHeight="1" x14ac:dyDescent="0.25">
      <c r="A99" s="236"/>
      <c r="B99" s="617" t="s">
        <v>331</v>
      </c>
      <c r="C99" s="618"/>
      <c r="D99" s="619"/>
      <c r="E99" s="604" t="s">
        <v>311</v>
      </c>
      <c r="F99" s="604"/>
      <c r="G99" s="604"/>
      <c r="H99" s="605"/>
      <c r="I99" s="599"/>
      <c r="J99" s="651"/>
    </row>
    <row r="100" spans="1:10" ht="22.9" customHeight="1" x14ac:dyDescent="0.25">
      <c r="A100" s="236"/>
      <c r="B100" s="617" t="s">
        <v>332</v>
      </c>
      <c r="C100" s="618"/>
      <c r="D100" s="619"/>
      <c r="E100" s="586" t="s">
        <v>333</v>
      </c>
      <c r="F100" s="586"/>
      <c r="G100" s="586"/>
      <c r="H100" s="587"/>
      <c r="I100" s="599"/>
      <c r="J100" s="651"/>
    </row>
    <row r="101" spans="1:10" ht="39.6" customHeight="1" thickBot="1" x14ac:dyDescent="0.3">
      <c r="A101" s="236"/>
      <c r="B101" s="606" t="s">
        <v>334</v>
      </c>
      <c r="C101" s="607"/>
      <c r="D101" s="608"/>
      <c r="E101" s="591" t="s">
        <v>292</v>
      </c>
      <c r="F101" s="591"/>
      <c r="G101" s="591"/>
      <c r="H101" s="592"/>
      <c r="I101" s="600"/>
      <c r="J101" s="652"/>
    </row>
    <row r="102" spans="1:10" ht="31.9" customHeight="1" thickBot="1" x14ac:dyDescent="0.3">
      <c r="A102" s="236"/>
      <c r="B102" s="609" t="s">
        <v>293</v>
      </c>
      <c r="C102" s="610"/>
      <c r="D102" s="611"/>
      <c r="E102" s="609" t="s">
        <v>278</v>
      </c>
      <c r="F102" s="610"/>
      <c r="G102" s="610"/>
      <c r="H102" s="649"/>
      <c r="I102" s="310" t="s">
        <v>279</v>
      </c>
      <c r="J102" s="308" t="s">
        <v>280</v>
      </c>
    </row>
    <row r="103" spans="1:10" ht="27.6" customHeight="1" x14ac:dyDescent="0.25">
      <c r="A103" s="236"/>
      <c r="B103" s="614" t="s">
        <v>295</v>
      </c>
      <c r="C103" s="615"/>
      <c r="D103" s="616"/>
      <c r="E103" s="604" t="s">
        <v>296</v>
      </c>
      <c r="F103" s="604"/>
      <c r="G103" s="604"/>
      <c r="H103" s="605"/>
      <c r="I103" s="598"/>
      <c r="J103" s="650"/>
    </row>
    <row r="104" spans="1:10" ht="22.9" customHeight="1" x14ac:dyDescent="0.25">
      <c r="A104" s="236"/>
      <c r="B104" s="617" t="s">
        <v>320</v>
      </c>
      <c r="C104" s="618"/>
      <c r="D104" s="619"/>
      <c r="E104" s="604" t="s">
        <v>298</v>
      </c>
      <c r="F104" s="604"/>
      <c r="G104" s="604"/>
      <c r="H104" s="605"/>
      <c r="I104" s="599"/>
      <c r="J104" s="651"/>
    </row>
    <row r="105" spans="1:10" ht="22.9" customHeight="1" x14ac:dyDescent="0.25">
      <c r="A105" s="236"/>
      <c r="B105" s="617" t="s">
        <v>321</v>
      </c>
      <c r="C105" s="618"/>
      <c r="D105" s="619"/>
      <c r="E105" s="604" t="s">
        <v>300</v>
      </c>
      <c r="F105" s="604"/>
      <c r="G105" s="604"/>
      <c r="H105" s="605"/>
      <c r="I105" s="599"/>
      <c r="J105" s="651"/>
    </row>
    <row r="106" spans="1:10" ht="22.9" customHeight="1" x14ac:dyDescent="0.25">
      <c r="A106" s="236"/>
      <c r="B106" s="617" t="s">
        <v>322</v>
      </c>
      <c r="C106" s="618"/>
      <c r="D106" s="619"/>
      <c r="E106" s="604" t="s">
        <v>302</v>
      </c>
      <c r="F106" s="604"/>
      <c r="G106" s="604"/>
      <c r="H106" s="605"/>
      <c r="I106" s="599"/>
      <c r="J106" s="651"/>
    </row>
    <row r="107" spans="1:10" ht="22.9" customHeight="1" x14ac:dyDescent="0.25">
      <c r="A107" s="236"/>
      <c r="B107" s="617" t="s">
        <v>323</v>
      </c>
      <c r="C107" s="618"/>
      <c r="D107" s="619"/>
      <c r="E107" s="604" t="s">
        <v>304</v>
      </c>
      <c r="F107" s="604"/>
      <c r="G107" s="604"/>
      <c r="H107" s="605"/>
      <c r="I107" s="599"/>
      <c r="J107" s="651"/>
    </row>
    <row r="108" spans="1:10" ht="22.9" customHeight="1" x14ac:dyDescent="0.25">
      <c r="A108" s="236"/>
      <c r="B108" s="617" t="s">
        <v>324</v>
      </c>
      <c r="C108" s="618"/>
      <c r="D108" s="619"/>
      <c r="E108" s="586" t="s">
        <v>335</v>
      </c>
      <c r="F108" s="586"/>
      <c r="G108" s="586"/>
      <c r="H108" s="587"/>
      <c r="I108" s="599"/>
      <c r="J108" s="651"/>
    </row>
    <row r="109" spans="1:10" ht="22.9" customHeight="1" thickBot="1" x14ac:dyDescent="0.3">
      <c r="A109" s="236"/>
      <c r="B109" s="606" t="s">
        <v>325</v>
      </c>
      <c r="C109" s="607"/>
      <c r="D109" s="608"/>
      <c r="E109" s="591" t="s">
        <v>292</v>
      </c>
      <c r="F109" s="591"/>
      <c r="G109" s="591"/>
      <c r="H109" s="592"/>
      <c r="I109" s="600"/>
      <c r="J109" s="652"/>
    </row>
    <row r="110" spans="1:10" ht="33" customHeight="1" thickBot="1" x14ac:dyDescent="0.3">
      <c r="B110" s="609" t="s">
        <v>277</v>
      </c>
      <c r="C110" s="610"/>
      <c r="D110" s="611"/>
      <c r="E110" s="612" t="s">
        <v>336</v>
      </c>
      <c r="F110" s="612"/>
      <c r="G110" s="612"/>
      <c r="H110" s="613"/>
      <c r="I110" s="310" t="s">
        <v>279</v>
      </c>
      <c r="J110" s="308" t="s">
        <v>280</v>
      </c>
    </row>
    <row r="111" spans="1:10" ht="22.9" customHeight="1" x14ac:dyDescent="0.25">
      <c r="B111" s="614" t="s">
        <v>281</v>
      </c>
      <c r="C111" s="615"/>
      <c r="D111" s="616"/>
      <c r="E111" s="604" t="s">
        <v>337</v>
      </c>
      <c r="F111" s="604"/>
      <c r="G111" s="604"/>
      <c r="H111" s="605"/>
      <c r="I111" s="598"/>
      <c r="J111" s="640" t="s">
        <v>111</v>
      </c>
    </row>
    <row r="112" spans="1:10" ht="22.9" customHeight="1" x14ac:dyDescent="0.25">
      <c r="B112" s="617" t="s">
        <v>327</v>
      </c>
      <c r="C112" s="618"/>
      <c r="D112" s="619"/>
      <c r="E112" s="604" t="s">
        <v>330</v>
      </c>
      <c r="F112" s="604"/>
      <c r="G112" s="604"/>
      <c r="H112" s="605"/>
      <c r="I112" s="599"/>
      <c r="J112" s="641"/>
    </row>
    <row r="113" spans="2:10" ht="22.9" customHeight="1" x14ac:dyDescent="0.25">
      <c r="B113" s="617" t="s">
        <v>329</v>
      </c>
      <c r="C113" s="618"/>
      <c r="D113" s="619"/>
      <c r="E113" s="604" t="s">
        <v>338</v>
      </c>
      <c r="F113" s="604"/>
      <c r="G113" s="604"/>
      <c r="H113" s="605"/>
      <c r="I113" s="599"/>
      <c r="J113" s="641"/>
    </row>
    <row r="114" spans="2:10" ht="22.9" customHeight="1" x14ac:dyDescent="0.25">
      <c r="B114" s="617" t="s">
        <v>331</v>
      </c>
      <c r="C114" s="618"/>
      <c r="D114" s="619"/>
      <c r="E114" s="604" t="s">
        <v>339</v>
      </c>
      <c r="F114" s="604"/>
      <c r="G114" s="604"/>
      <c r="H114" s="605"/>
      <c r="I114" s="599"/>
      <c r="J114" s="641"/>
    </row>
    <row r="115" spans="2:10" ht="22.9" customHeight="1" thickBot="1" x14ac:dyDescent="0.3">
      <c r="B115" s="617" t="s">
        <v>332</v>
      </c>
      <c r="C115" s="618"/>
      <c r="D115" s="619"/>
      <c r="E115" s="643" t="s">
        <v>290</v>
      </c>
      <c r="F115" s="644"/>
      <c r="G115" s="644"/>
      <c r="H115" s="645"/>
      <c r="I115" s="599"/>
      <c r="J115" s="641"/>
    </row>
    <row r="116" spans="2:10" ht="22.9" customHeight="1" thickBot="1" x14ac:dyDescent="0.3">
      <c r="B116" s="606" t="s">
        <v>334</v>
      </c>
      <c r="C116" s="607"/>
      <c r="D116" s="608"/>
      <c r="E116" s="646" t="s">
        <v>292</v>
      </c>
      <c r="F116" s="647"/>
      <c r="G116" s="647"/>
      <c r="H116" s="648"/>
      <c r="I116" s="599"/>
      <c r="J116" s="641"/>
    </row>
    <row r="117" spans="2:10" ht="38.25" customHeight="1" thickBot="1" x14ac:dyDescent="0.3">
      <c r="B117" s="609" t="s">
        <v>293</v>
      </c>
      <c r="C117" s="610"/>
      <c r="D117" s="611"/>
      <c r="E117" s="612" t="s">
        <v>336</v>
      </c>
      <c r="F117" s="612"/>
      <c r="G117" s="612"/>
      <c r="H117" s="613"/>
      <c r="I117" s="310" t="s">
        <v>279</v>
      </c>
      <c r="J117" s="308" t="s">
        <v>280</v>
      </c>
    </row>
    <row r="118" spans="2:10" ht="22.9" customHeight="1" x14ac:dyDescent="0.25">
      <c r="B118" s="614" t="s">
        <v>295</v>
      </c>
      <c r="C118" s="615"/>
      <c r="D118" s="616"/>
      <c r="E118" s="604" t="s">
        <v>333</v>
      </c>
      <c r="F118" s="604"/>
      <c r="G118" s="604"/>
      <c r="H118" s="605"/>
      <c r="I118" s="598"/>
      <c r="J118" s="640"/>
    </row>
    <row r="119" spans="2:10" ht="22.9" customHeight="1" x14ac:dyDescent="0.25">
      <c r="B119" s="601" t="s">
        <v>320</v>
      </c>
      <c r="C119" s="602"/>
      <c r="D119" s="603"/>
      <c r="E119" s="604" t="s">
        <v>340</v>
      </c>
      <c r="F119" s="604"/>
      <c r="G119" s="604"/>
      <c r="H119" s="605"/>
      <c r="I119" s="599"/>
      <c r="J119" s="641"/>
    </row>
    <row r="120" spans="2:10" ht="22.9" customHeight="1" x14ac:dyDescent="0.25">
      <c r="B120" s="601" t="s">
        <v>321</v>
      </c>
      <c r="C120" s="602"/>
      <c r="D120" s="603"/>
      <c r="E120" s="604" t="s">
        <v>341</v>
      </c>
      <c r="F120" s="604"/>
      <c r="G120" s="604"/>
      <c r="H120" s="605"/>
      <c r="I120" s="599"/>
      <c r="J120" s="641"/>
    </row>
    <row r="121" spans="2:10" ht="22.9" customHeight="1" x14ac:dyDescent="0.25">
      <c r="B121" s="601" t="s">
        <v>322</v>
      </c>
      <c r="C121" s="602"/>
      <c r="D121" s="603"/>
      <c r="E121" s="604" t="s">
        <v>304</v>
      </c>
      <c r="F121" s="604"/>
      <c r="G121" s="604"/>
      <c r="H121" s="605"/>
      <c r="I121" s="599"/>
      <c r="J121" s="641"/>
    </row>
    <row r="122" spans="2:10" ht="22.9" customHeight="1" x14ac:dyDescent="0.25">
      <c r="B122" s="601" t="s">
        <v>323</v>
      </c>
      <c r="C122" s="602"/>
      <c r="D122" s="603"/>
      <c r="E122" s="604" t="s">
        <v>342</v>
      </c>
      <c r="F122" s="604"/>
      <c r="G122" s="604"/>
      <c r="H122" s="605"/>
      <c r="I122" s="599"/>
      <c r="J122" s="641"/>
    </row>
    <row r="123" spans="2:10" ht="22.9" customHeight="1" x14ac:dyDescent="0.25">
      <c r="B123" s="601" t="s">
        <v>324</v>
      </c>
      <c r="C123" s="602"/>
      <c r="D123" s="603"/>
      <c r="E123" s="586" t="s">
        <v>343</v>
      </c>
      <c r="F123" s="586"/>
      <c r="G123" s="586"/>
      <c r="H123" s="587"/>
      <c r="I123" s="599"/>
      <c r="J123" s="641"/>
    </row>
    <row r="124" spans="2:10" ht="22.9" customHeight="1" thickBot="1" x14ac:dyDescent="0.3">
      <c r="B124" s="588" t="s">
        <v>325</v>
      </c>
      <c r="C124" s="589"/>
      <c r="D124" s="590"/>
      <c r="E124" s="591" t="s">
        <v>292</v>
      </c>
      <c r="F124" s="591"/>
      <c r="G124" s="591"/>
      <c r="H124" s="592"/>
      <c r="I124" s="600"/>
      <c r="J124" s="642"/>
    </row>
    <row r="125" spans="2:10" ht="30" customHeight="1" thickBot="1" x14ac:dyDescent="0.3">
      <c r="B125" s="609" t="s">
        <v>277</v>
      </c>
      <c r="C125" s="610"/>
      <c r="D125" s="611"/>
      <c r="E125" s="612" t="s">
        <v>344</v>
      </c>
      <c r="F125" s="612"/>
      <c r="G125" s="612"/>
      <c r="H125" s="613"/>
      <c r="I125" s="310" t="s">
        <v>279</v>
      </c>
      <c r="J125" s="308" t="s">
        <v>280</v>
      </c>
    </row>
    <row r="126" spans="2:10" ht="22.9" customHeight="1" x14ac:dyDescent="0.25">
      <c r="B126" s="614" t="s">
        <v>281</v>
      </c>
      <c r="C126" s="615"/>
      <c r="D126" s="616"/>
      <c r="E126" s="604" t="s">
        <v>345</v>
      </c>
      <c r="F126" s="604"/>
      <c r="G126" s="604"/>
      <c r="H126" s="605"/>
      <c r="I126" s="598" t="s">
        <v>421</v>
      </c>
      <c r="J126" s="631">
        <v>0</v>
      </c>
    </row>
    <row r="127" spans="2:10" ht="22.9" customHeight="1" x14ac:dyDescent="0.25">
      <c r="B127" s="617" t="s">
        <v>327</v>
      </c>
      <c r="C127" s="618"/>
      <c r="D127" s="619"/>
      <c r="E127" s="604" t="s">
        <v>311</v>
      </c>
      <c r="F127" s="604"/>
      <c r="G127" s="604"/>
      <c r="H127" s="605"/>
      <c r="I127" s="599"/>
      <c r="J127" s="632"/>
    </row>
    <row r="128" spans="2:10" ht="22.9" customHeight="1" x14ac:dyDescent="0.25">
      <c r="B128" s="617" t="s">
        <v>329</v>
      </c>
      <c r="C128" s="618"/>
      <c r="D128" s="619"/>
      <c r="E128" s="604" t="s">
        <v>339</v>
      </c>
      <c r="F128" s="604"/>
      <c r="G128" s="604"/>
      <c r="H128" s="605"/>
      <c r="I128" s="599"/>
      <c r="J128" s="632"/>
    </row>
    <row r="129" spans="1:10" ht="22.9" customHeight="1" x14ac:dyDescent="0.25">
      <c r="B129" s="617" t="s">
        <v>331</v>
      </c>
      <c r="C129" s="618"/>
      <c r="D129" s="619"/>
      <c r="E129" s="604" t="s">
        <v>290</v>
      </c>
      <c r="F129" s="604"/>
      <c r="G129" s="604"/>
      <c r="H129" s="605"/>
      <c r="I129" s="599"/>
      <c r="J129" s="632"/>
    </row>
    <row r="130" spans="1:10" ht="22.5" customHeight="1" x14ac:dyDescent="0.25">
      <c r="B130" s="617" t="s">
        <v>332</v>
      </c>
      <c r="C130" s="618"/>
      <c r="D130" s="619"/>
      <c r="E130" s="586" t="s">
        <v>346</v>
      </c>
      <c r="F130" s="586"/>
      <c r="G130" s="586"/>
      <c r="H130" s="587"/>
      <c r="I130" s="599"/>
      <c r="J130" s="632"/>
    </row>
    <row r="131" spans="1:10" ht="22.9" customHeight="1" thickBot="1" x14ac:dyDescent="0.3">
      <c r="B131" s="606" t="s">
        <v>334</v>
      </c>
      <c r="C131" s="607"/>
      <c r="D131" s="608"/>
      <c r="E131" s="591" t="s">
        <v>292</v>
      </c>
      <c r="F131" s="591"/>
      <c r="G131" s="591"/>
      <c r="H131" s="592"/>
      <c r="I131" s="599"/>
      <c r="J131" s="632"/>
    </row>
    <row r="132" spans="1:10" ht="39.75" customHeight="1" thickBot="1" x14ac:dyDescent="0.3">
      <c r="B132" s="609" t="s">
        <v>293</v>
      </c>
      <c r="C132" s="610"/>
      <c r="D132" s="611"/>
      <c r="E132" s="612" t="s">
        <v>344</v>
      </c>
      <c r="F132" s="612"/>
      <c r="G132" s="612"/>
      <c r="H132" s="613"/>
      <c r="I132" s="310" t="s">
        <v>279</v>
      </c>
      <c r="J132" s="308" t="s">
        <v>280</v>
      </c>
    </row>
    <row r="133" spans="1:10" ht="22.9" customHeight="1" x14ac:dyDescent="0.25">
      <c r="B133" s="614" t="s">
        <v>295</v>
      </c>
      <c r="C133" s="615"/>
      <c r="D133" s="616"/>
      <c r="E133" s="604" t="s">
        <v>347</v>
      </c>
      <c r="F133" s="604"/>
      <c r="G133" s="604"/>
      <c r="H133" s="605"/>
      <c r="I133" s="598" t="s">
        <v>420</v>
      </c>
      <c r="J133" s="631">
        <v>0</v>
      </c>
    </row>
    <row r="134" spans="1:10" ht="22.9" customHeight="1" x14ac:dyDescent="0.25">
      <c r="B134" s="601" t="s">
        <v>320</v>
      </c>
      <c r="C134" s="602"/>
      <c r="D134" s="603"/>
      <c r="E134" s="604" t="s">
        <v>348</v>
      </c>
      <c r="F134" s="604"/>
      <c r="G134" s="604"/>
      <c r="H134" s="605"/>
      <c r="I134" s="599"/>
      <c r="J134" s="632"/>
    </row>
    <row r="135" spans="1:10" ht="22.9" customHeight="1" x14ac:dyDescent="0.25">
      <c r="B135" s="601" t="s">
        <v>321</v>
      </c>
      <c r="C135" s="602"/>
      <c r="D135" s="603"/>
      <c r="E135" s="604" t="s">
        <v>349</v>
      </c>
      <c r="F135" s="604"/>
      <c r="G135" s="604"/>
      <c r="H135" s="605"/>
      <c r="I135" s="599"/>
      <c r="J135" s="632"/>
    </row>
    <row r="136" spans="1:10" ht="22.9" customHeight="1" x14ac:dyDescent="0.25">
      <c r="B136" s="601" t="s">
        <v>322</v>
      </c>
      <c r="C136" s="602"/>
      <c r="D136" s="603"/>
      <c r="E136" s="604" t="s">
        <v>342</v>
      </c>
      <c r="F136" s="604"/>
      <c r="G136" s="604"/>
      <c r="H136" s="605"/>
      <c r="I136" s="599"/>
      <c r="J136" s="632"/>
    </row>
    <row r="137" spans="1:10" ht="22.9" customHeight="1" x14ac:dyDescent="0.25">
      <c r="B137" s="601" t="s">
        <v>323</v>
      </c>
      <c r="C137" s="602"/>
      <c r="D137" s="603"/>
      <c r="E137" s="604" t="s">
        <v>350</v>
      </c>
      <c r="F137" s="604"/>
      <c r="G137" s="604"/>
      <c r="H137" s="605"/>
      <c r="I137" s="599"/>
      <c r="J137" s="632"/>
    </row>
    <row r="138" spans="1:10" ht="22.9" customHeight="1" x14ac:dyDescent="0.25">
      <c r="B138" s="601" t="s">
        <v>324</v>
      </c>
      <c r="C138" s="602"/>
      <c r="D138" s="603"/>
      <c r="E138" s="586" t="s">
        <v>346</v>
      </c>
      <c r="F138" s="586"/>
      <c r="G138" s="586"/>
      <c r="H138" s="587"/>
      <c r="I138" s="599"/>
      <c r="J138" s="632"/>
    </row>
    <row r="139" spans="1:10" ht="22.9" customHeight="1" thickBot="1" x14ac:dyDescent="0.3">
      <c r="B139" s="588" t="s">
        <v>325</v>
      </c>
      <c r="C139" s="589"/>
      <c r="D139" s="590"/>
      <c r="E139" s="591" t="s">
        <v>292</v>
      </c>
      <c r="F139" s="591"/>
      <c r="G139" s="591"/>
      <c r="H139" s="592"/>
      <c r="I139" s="600"/>
      <c r="J139" s="633"/>
    </row>
    <row r="140" spans="1:10" ht="32.450000000000003" customHeight="1" thickBot="1" x14ac:dyDescent="0.3">
      <c r="B140" s="634" t="s">
        <v>351</v>
      </c>
      <c r="C140" s="635"/>
      <c r="D140" s="635"/>
      <c r="E140" s="635"/>
      <c r="F140" s="635"/>
      <c r="G140" s="635"/>
      <c r="H140" s="635"/>
      <c r="I140" s="635"/>
      <c r="J140" s="636"/>
    </row>
    <row r="141" spans="1:10" ht="30" customHeight="1" thickBot="1" x14ac:dyDescent="0.3">
      <c r="B141" s="623" t="s">
        <v>277</v>
      </c>
      <c r="C141" s="624"/>
      <c r="D141" s="625"/>
      <c r="E141" s="612" t="s">
        <v>294</v>
      </c>
      <c r="F141" s="612"/>
      <c r="G141" s="612"/>
      <c r="H141" s="613"/>
      <c r="I141" s="310" t="s">
        <v>279</v>
      </c>
      <c r="J141" s="308" t="s">
        <v>280</v>
      </c>
    </row>
    <row r="142" spans="1:10" ht="22.9" customHeight="1" x14ac:dyDescent="0.25">
      <c r="B142" s="628" t="s">
        <v>281</v>
      </c>
      <c r="C142" s="629"/>
      <c r="D142" s="630"/>
      <c r="E142" s="604" t="s">
        <v>352</v>
      </c>
      <c r="F142" s="604"/>
      <c r="G142" s="604"/>
      <c r="H142" s="605"/>
      <c r="I142" s="598" t="s">
        <v>422</v>
      </c>
      <c r="J142" s="631">
        <v>0.5</v>
      </c>
    </row>
    <row r="143" spans="1:10" ht="22.9" customHeight="1" x14ac:dyDescent="0.25">
      <c r="A143" t="s">
        <v>111</v>
      </c>
      <c r="B143" s="617" t="s">
        <v>353</v>
      </c>
      <c r="C143" s="618"/>
      <c r="D143" s="619"/>
      <c r="E143" s="604" t="s">
        <v>354</v>
      </c>
      <c r="F143" s="604"/>
      <c r="G143" s="604"/>
      <c r="H143" s="605"/>
      <c r="I143" s="599"/>
      <c r="J143" s="632"/>
    </row>
    <row r="144" spans="1:10" ht="22.9" customHeight="1" x14ac:dyDescent="0.25">
      <c r="B144" s="617" t="s">
        <v>355</v>
      </c>
      <c r="C144" s="618"/>
      <c r="D144" s="619"/>
      <c r="E144" s="604" t="s">
        <v>356</v>
      </c>
      <c r="F144" s="604"/>
      <c r="G144" s="604"/>
      <c r="H144" s="605"/>
      <c r="I144" s="599"/>
      <c r="J144" s="632"/>
    </row>
    <row r="145" spans="1:10" ht="22.9" customHeight="1" x14ac:dyDescent="0.25">
      <c r="B145" s="617" t="s">
        <v>357</v>
      </c>
      <c r="C145" s="618"/>
      <c r="D145" s="619"/>
      <c r="E145" s="604" t="s">
        <v>330</v>
      </c>
      <c r="F145" s="604"/>
      <c r="G145" s="604"/>
      <c r="H145" s="605"/>
      <c r="I145" s="599"/>
      <c r="J145" s="632"/>
    </row>
    <row r="146" spans="1:10" ht="22.9" customHeight="1" x14ac:dyDescent="0.25">
      <c r="B146" s="617" t="s">
        <v>358</v>
      </c>
      <c r="C146" s="618"/>
      <c r="D146" s="619"/>
      <c r="E146" s="586" t="s">
        <v>359</v>
      </c>
      <c r="F146" s="586"/>
      <c r="G146" s="586"/>
      <c r="H146" s="587"/>
      <c r="I146" s="599"/>
      <c r="J146" s="632"/>
    </row>
    <row r="147" spans="1:10" ht="27.6" customHeight="1" thickBot="1" x14ac:dyDescent="0.3">
      <c r="A147" t="s">
        <v>111</v>
      </c>
      <c r="B147" s="606" t="s">
        <v>360</v>
      </c>
      <c r="C147" s="607"/>
      <c r="D147" s="608"/>
      <c r="E147" s="591" t="s">
        <v>292</v>
      </c>
      <c r="F147" s="591"/>
      <c r="G147" s="591"/>
      <c r="H147" s="592"/>
      <c r="I147" s="600"/>
      <c r="J147" s="633"/>
    </row>
    <row r="148" spans="1:10" ht="30" customHeight="1" thickBot="1" x14ac:dyDescent="0.3">
      <c r="B148" s="609" t="s">
        <v>293</v>
      </c>
      <c r="C148" s="610"/>
      <c r="D148" s="611"/>
      <c r="E148" s="612" t="s">
        <v>294</v>
      </c>
      <c r="F148" s="612"/>
      <c r="G148" s="612"/>
      <c r="H148" s="613"/>
      <c r="I148" s="310" t="s">
        <v>279</v>
      </c>
      <c r="J148" s="308" t="s">
        <v>280</v>
      </c>
    </row>
    <row r="149" spans="1:10" ht="22.9" customHeight="1" x14ac:dyDescent="0.25">
      <c r="B149" s="614" t="s">
        <v>295</v>
      </c>
      <c r="C149" s="615"/>
      <c r="D149" s="616"/>
      <c r="E149" s="604" t="s">
        <v>296</v>
      </c>
      <c r="F149" s="604"/>
      <c r="G149" s="604"/>
      <c r="H149" s="605"/>
      <c r="I149" s="598" t="s">
        <v>423</v>
      </c>
      <c r="J149" s="631">
        <v>0.05</v>
      </c>
    </row>
    <row r="150" spans="1:10" ht="22.9" customHeight="1" x14ac:dyDescent="0.25">
      <c r="B150" s="601" t="s">
        <v>320</v>
      </c>
      <c r="C150" s="602"/>
      <c r="D150" s="603"/>
      <c r="E150" s="604" t="s">
        <v>333</v>
      </c>
      <c r="F150" s="604"/>
      <c r="G150" s="604"/>
      <c r="H150" s="605"/>
      <c r="I150" s="599"/>
      <c r="J150" s="632"/>
    </row>
    <row r="151" spans="1:10" ht="22.9" customHeight="1" x14ac:dyDescent="0.25">
      <c r="B151" s="601" t="s">
        <v>321</v>
      </c>
      <c r="C151" s="602"/>
      <c r="D151" s="603"/>
      <c r="E151" s="604" t="s">
        <v>347</v>
      </c>
      <c r="F151" s="604"/>
      <c r="G151" s="604"/>
      <c r="H151" s="605"/>
      <c r="I151" s="599"/>
      <c r="J151" s="632"/>
    </row>
    <row r="152" spans="1:10" ht="22.9" customHeight="1" x14ac:dyDescent="0.25">
      <c r="B152" s="601" t="s">
        <v>322</v>
      </c>
      <c r="C152" s="602"/>
      <c r="D152" s="603"/>
      <c r="E152" s="604" t="s">
        <v>290</v>
      </c>
      <c r="F152" s="604"/>
      <c r="G152" s="604"/>
      <c r="H152" s="605"/>
      <c r="I152" s="599"/>
      <c r="J152" s="632"/>
    </row>
    <row r="153" spans="1:10" ht="22.9" customHeight="1" x14ac:dyDescent="0.25">
      <c r="B153" s="601" t="s">
        <v>361</v>
      </c>
      <c r="C153" s="602"/>
      <c r="D153" s="603"/>
      <c r="E153" s="586" t="s">
        <v>335</v>
      </c>
      <c r="F153" s="586"/>
      <c r="G153" s="586"/>
      <c r="H153" s="587"/>
      <c r="I153" s="599"/>
      <c r="J153" s="632"/>
    </row>
    <row r="154" spans="1:10" ht="22.9" customHeight="1" thickBot="1" x14ac:dyDescent="0.3">
      <c r="B154" s="588" t="s">
        <v>362</v>
      </c>
      <c r="C154" s="589"/>
      <c r="D154" s="590"/>
      <c r="E154" s="591" t="s">
        <v>292</v>
      </c>
      <c r="F154" s="591"/>
      <c r="G154" s="591"/>
      <c r="H154" s="592"/>
      <c r="I154" s="599"/>
      <c r="J154" s="632"/>
    </row>
    <row r="155" spans="1:10" ht="29.45" customHeight="1" thickBot="1" x14ac:dyDescent="0.3">
      <c r="B155" s="634" t="s">
        <v>363</v>
      </c>
      <c r="C155" s="635"/>
      <c r="D155" s="635"/>
      <c r="E155" s="635"/>
      <c r="F155" s="635"/>
      <c r="G155" s="635"/>
      <c r="H155" s="635"/>
      <c r="I155" s="635"/>
      <c r="J155" s="636"/>
    </row>
    <row r="156" spans="1:10" ht="30" customHeight="1" thickBot="1" x14ac:dyDescent="0.3">
      <c r="B156" s="623" t="s">
        <v>277</v>
      </c>
      <c r="C156" s="624"/>
      <c r="D156" s="625"/>
      <c r="E156" s="612" t="s">
        <v>294</v>
      </c>
      <c r="F156" s="612"/>
      <c r="G156" s="612"/>
      <c r="H156" s="613"/>
      <c r="I156" s="310" t="s">
        <v>279</v>
      </c>
      <c r="J156" s="308" t="s">
        <v>280</v>
      </c>
    </row>
    <row r="157" spans="1:10" ht="22.9" customHeight="1" x14ac:dyDescent="0.25">
      <c r="B157" s="628" t="s">
        <v>281</v>
      </c>
      <c r="C157" s="629"/>
      <c r="D157" s="630"/>
      <c r="E157" s="604" t="s">
        <v>352</v>
      </c>
      <c r="F157" s="604"/>
      <c r="G157" s="604"/>
      <c r="H157" s="605"/>
      <c r="I157" s="598" t="s">
        <v>424</v>
      </c>
      <c r="J157" s="631">
        <v>0.5</v>
      </c>
    </row>
    <row r="158" spans="1:10" ht="22.9" customHeight="1" x14ac:dyDescent="0.25">
      <c r="B158" s="617" t="s">
        <v>353</v>
      </c>
      <c r="C158" s="618"/>
      <c r="D158" s="619"/>
      <c r="E158" s="604" t="s">
        <v>354</v>
      </c>
      <c r="F158" s="604"/>
      <c r="G158" s="604"/>
      <c r="H158" s="605"/>
      <c r="I158" s="599"/>
      <c r="J158" s="632"/>
    </row>
    <row r="159" spans="1:10" ht="22.9" customHeight="1" x14ac:dyDescent="0.25">
      <c r="B159" s="617" t="s">
        <v>355</v>
      </c>
      <c r="C159" s="618"/>
      <c r="D159" s="619"/>
      <c r="E159" s="604" t="s">
        <v>356</v>
      </c>
      <c r="F159" s="604"/>
      <c r="G159" s="604"/>
      <c r="H159" s="605"/>
      <c r="I159" s="599"/>
      <c r="J159" s="632"/>
    </row>
    <row r="160" spans="1:10" ht="22.9" customHeight="1" x14ac:dyDescent="0.25">
      <c r="B160" s="617" t="s">
        <v>357</v>
      </c>
      <c r="C160" s="618"/>
      <c r="D160" s="619"/>
      <c r="E160" s="604" t="s">
        <v>330</v>
      </c>
      <c r="F160" s="604"/>
      <c r="G160" s="604"/>
      <c r="H160" s="605"/>
      <c r="I160" s="599"/>
      <c r="J160" s="632"/>
    </row>
    <row r="161" spans="2:10" ht="22.9" customHeight="1" x14ac:dyDescent="0.25">
      <c r="B161" s="617" t="s">
        <v>364</v>
      </c>
      <c r="C161" s="618"/>
      <c r="D161" s="619"/>
      <c r="E161" s="586" t="s">
        <v>359</v>
      </c>
      <c r="F161" s="586"/>
      <c r="G161" s="586"/>
      <c r="H161" s="587"/>
      <c r="I161" s="599"/>
      <c r="J161" s="632"/>
    </row>
    <row r="162" spans="2:10" ht="28.9" customHeight="1" thickBot="1" x14ac:dyDescent="0.3">
      <c r="B162" s="606" t="s">
        <v>360</v>
      </c>
      <c r="C162" s="607"/>
      <c r="D162" s="608"/>
      <c r="E162" s="591" t="s">
        <v>292</v>
      </c>
      <c r="F162" s="591"/>
      <c r="G162" s="591"/>
      <c r="H162" s="592"/>
      <c r="I162" s="600"/>
      <c r="J162" s="633"/>
    </row>
    <row r="163" spans="2:10" ht="31.15" customHeight="1" thickBot="1" x14ac:dyDescent="0.3">
      <c r="B163" s="609" t="s">
        <v>365</v>
      </c>
      <c r="C163" s="610"/>
      <c r="D163" s="611"/>
      <c r="E163" s="639" t="s">
        <v>294</v>
      </c>
      <c r="F163" s="612"/>
      <c r="G163" s="612"/>
      <c r="H163" s="613"/>
      <c r="I163" s="310" t="s">
        <v>279</v>
      </c>
      <c r="J163" s="308" t="s">
        <v>280</v>
      </c>
    </row>
    <row r="164" spans="2:10" ht="22.9" customHeight="1" x14ac:dyDescent="0.25">
      <c r="B164" s="614" t="s">
        <v>295</v>
      </c>
      <c r="C164" s="615"/>
      <c r="D164" s="616"/>
      <c r="E164" s="604" t="s">
        <v>366</v>
      </c>
      <c r="F164" s="604"/>
      <c r="G164" s="604"/>
      <c r="H164" s="605"/>
      <c r="I164" s="598" t="s">
        <v>425</v>
      </c>
      <c r="J164" s="631">
        <v>0.05</v>
      </c>
    </row>
    <row r="165" spans="2:10" ht="22.9" customHeight="1" x14ac:dyDescent="0.25">
      <c r="B165" s="601" t="s">
        <v>320</v>
      </c>
      <c r="C165" s="602"/>
      <c r="D165" s="603"/>
      <c r="E165" s="604" t="s">
        <v>367</v>
      </c>
      <c r="F165" s="604"/>
      <c r="G165" s="604"/>
      <c r="H165" s="605"/>
      <c r="I165" s="599"/>
      <c r="J165" s="632"/>
    </row>
    <row r="166" spans="2:10" ht="22.9" customHeight="1" x14ac:dyDescent="0.25">
      <c r="B166" s="601" t="s">
        <v>321</v>
      </c>
      <c r="C166" s="602"/>
      <c r="D166" s="603"/>
      <c r="E166" s="604" t="s">
        <v>368</v>
      </c>
      <c r="F166" s="604"/>
      <c r="G166" s="604"/>
      <c r="H166" s="605"/>
      <c r="I166" s="599"/>
      <c r="J166" s="632"/>
    </row>
    <row r="167" spans="2:10" ht="22.9" customHeight="1" x14ac:dyDescent="0.25">
      <c r="B167" s="601" t="s">
        <v>322</v>
      </c>
      <c r="C167" s="602"/>
      <c r="D167" s="603"/>
      <c r="E167" s="586" t="s">
        <v>342</v>
      </c>
      <c r="F167" s="586"/>
      <c r="G167" s="586"/>
      <c r="H167" s="587"/>
      <c r="I167" s="599"/>
      <c r="J167" s="632"/>
    </row>
    <row r="168" spans="2:10" ht="22.9" customHeight="1" thickBot="1" x14ac:dyDescent="0.3">
      <c r="B168" s="588" t="s">
        <v>369</v>
      </c>
      <c r="C168" s="589"/>
      <c r="D168" s="590"/>
      <c r="E168" s="637" t="s">
        <v>292</v>
      </c>
      <c r="F168" s="637"/>
      <c r="G168" s="637"/>
      <c r="H168" s="638"/>
      <c r="I168" s="600"/>
      <c r="J168" s="633"/>
    </row>
    <row r="169" spans="2:10" ht="30" customHeight="1" thickBot="1" x14ac:dyDescent="0.3">
      <c r="B169" s="634" t="s">
        <v>370</v>
      </c>
      <c r="C169" s="635"/>
      <c r="D169" s="635"/>
      <c r="E169" s="635"/>
      <c r="F169" s="635"/>
      <c r="G169" s="635"/>
      <c r="H169" s="635"/>
      <c r="I169" s="635"/>
      <c r="J169" s="636"/>
    </row>
    <row r="170" spans="2:10" ht="30" customHeight="1" thickBot="1" x14ac:dyDescent="0.3">
      <c r="B170" s="623" t="s">
        <v>277</v>
      </c>
      <c r="C170" s="624"/>
      <c r="D170" s="625"/>
      <c r="E170" s="612" t="s">
        <v>294</v>
      </c>
      <c r="F170" s="612"/>
      <c r="G170" s="612"/>
      <c r="H170" s="613"/>
      <c r="I170" s="310" t="s">
        <v>279</v>
      </c>
      <c r="J170" s="308" t="s">
        <v>280</v>
      </c>
    </row>
    <row r="171" spans="2:10" ht="22.9" customHeight="1" x14ac:dyDescent="0.25">
      <c r="B171" s="628" t="s">
        <v>281</v>
      </c>
      <c r="C171" s="629"/>
      <c r="D171" s="630"/>
      <c r="E171" s="604" t="s">
        <v>352</v>
      </c>
      <c r="F171" s="604"/>
      <c r="G171" s="604"/>
      <c r="H171" s="605"/>
      <c r="I171" s="598" t="s">
        <v>424</v>
      </c>
      <c r="J171" s="631">
        <v>0.5</v>
      </c>
    </row>
    <row r="172" spans="2:10" ht="22.9" customHeight="1" x14ac:dyDescent="0.25">
      <c r="B172" s="617" t="s">
        <v>353</v>
      </c>
      <c r="C172" s="618"/>
      <c r="D172" s="619"/>
      <c r="E172" s="604" t="s">
        <v>354</v>
      </c>
      <c r="F172" s="604"/>
      <c r="G172" s="604"/>
      <c r="H172" s="605"/>
      <c r="I172" s="599"/>
      <c r="J172" s="632"/>
    </row>
    <row r="173" spans="2:10" ht="22.9" customHeight="1" x14ac:dyDescent="0.25">
      <c r="B173" s="617" t="s">
        <v>355</v>
      </c>
      <c r="C173" s="618"/>
      <c r="D173" s="619"/>
      <c r="E173" s="604" t="s">
        <v>356</v>
      </c>
      <c r="F173" s="604"/>
      <c r="G173" s="604"/>
      <c r="H173" s="605"/>
      <c r="I173" s="599"/>
      <c r="J173" s="632"/>
    </row>
    <row r="174" spans="2:10" ht="22.9" customHeight="1" x14ac:dyDescent="0.25">
      <c r="B174" s="617" t="s">
        <v>357</v>
      </c>
      <c r="C174" s="618"/>
      <c r="D174" s="619"/>
      <c r="E174" s="604" t="s">
        <v>330</v>
      </c>
      <c r="F174" s="604"/>
      <c r="G174" s="604"/>
      <c r="H174" s="605"/>
      <c r="I174" s="599"/>
      <c r="J174" s="632"/>
    </row>
    <row r="175" spans="2:10" ht="22.9" customHeight="1" x14ac:dyDescent="0.25">
      <c r="B175" s="617" t="s">
        <v>364</v>
      </c>
      <c r="C175" s="618"/>
      <c r="D175" s="619"/>
      <c r="E175" s="586" t="s">
        <v>359</v>
      </c>
      <c r="F175" s="586"/>
      <c r="G175" s="586"/>
      <c r="H175" s="587"/>
      <c r="I175" s="599"/>
      <c r="J175" s="632"/>
    </row>
    <row r="176" spans="2:10" ht="28.15" customHeight="1" thickBot="1" x14ac:dyDescent="0.3">
      <c r="B176" s="606" t="s">
        <v>360</v>
      </c>
      <c r="C176" s="607"/>
      <c r="D176" s="608"/>
      <c r="E176" s="591" t="s">
        <v>292</v>
      </c>
      <c r="F176" s="591"/>
      <c r="G176" s="591"/>
      <c r="H176" s="592"/>
      <c r="I176" s="600"/>
      <c r="J176" s="633"/>
    </row>
    <row r="177" spans="2:10" ht="30" customHeight="1" thickBot="1" x14ac:dyDescent="0.3">
      <c r="B177" s="609" t="s">
        <v>365</v>
      </c>
      <c r="C177" s="610"/>
      <c r="D177" s="611"/>
      <c r="E177" s="639" t="s">
        <v>294</v>
      </c>
      <c r="F177" s="612"/>
      <c r="G177" s="612"/>
      <c r="H177" s="613"/>
      <c r="I177" s="310" t="s">
        <v>279</v>
      </c>
      <c r="J177" s="308" t="s">
        <v>280</v>
      </c>
    </row>
    <row r="178" spans="2:10" ht="22.9" customHeight="1" x14ac:dyDescent="0.25">
      <c r="B178" s="614" t="s">
        <v>295</v>
      </c>
      <c r="C178" s="615"/>
      <c r="D178" s="616"/>
      <c r="E178" s="604" t="s">
        <v>366</v>
      </c>
      <c r="F178" s="604"/>
      <c r="G178" s="604"/>
      <c r="H178" s="605"/>
      <c r="I178" s="598" t="s">
        <v>425</v>
      </c>
      <c r="J178" s="631">
        <v>0.05</v>
      </c>
    </row>
    <row r="179" spans="2:10" ht="22.9" customHeight="1" x14ac:dyDescent="0.25">
      <c r="B179" s="601" t="s">
        <v>320</v>
      </c>
      <c r="C179" s="602"/>
      <c r="D179" s="603"/>
      <c r="E179" s="604" t="s">
        <v>367</v>
      </c>
      <c r="F179" s="604"/>
      <c r="G179" s="604"/>
      <c r="H179" s="605"/>
      <c r="I179" s="599"/>
      <c r="J179" s="632"/>
    </row>
    <row r="180" spans="2:10" ht="22.9" customHeight="1" x14ac:dyDescent="0.25">
      <c r="B180" s="601" t="s">
        <v>321</v>
      </c>
      <c r="C180" s="602"/>
      <c r="D180" s="603"/>
      <c r="E180" s="604" t="s">
        <v>368</v>
      </c>
      <c r="F180" s="604"/>
      <c r="G180" s="604"/>
      <c r="H180" s="605"/>
      <c r="I180" s="599"/>
      <c r="J180" s="632"/>
    </row>
    <row r="181" spans="2:10" ht="22.9" customHeight="1" x14ac:dyDescent="0.25">
      <c r="B181" s="601" t="s">
        <v>322</v>
      </c>
      <c r="C181" s="602"/>
      <c r="D181" s="603"/>
      <c r="E181" s="586" t="s">
        <v>342</v>
      </c>
      <c r="F181" s="586"/>
      <c r="G181" s="586"/>
      <c r="H181" s="587"/>
      <c r="I181" s="599"/>
      <c r="J181" s="632"/>
    </row>
    <row r="182" spans="2:10" ht="27" customHeight="1" thickBot="1" x14ac:dyDescent="0.3">
      <c r="B182" s="588" t="s">
        <v>369</v>
      </c>
      <c r="C182" s="589"/>
      <c r="D182" s="590"/>
      <c r="E182" s="637" t="s">
        <v>292</v>
      </c>
      <c r="F182" s="637"/>
      <c r="G182" s="637"/>
      <c r="H182" s="638"/>
      <c r="I182" s="600"/>
      <c r="J182" s="633"/>
    </row>
    <row r="183" spans="2:10" ht="34.15" customHeight="1" thickBot="1" x14ac:dyDescent="0.3">
      <c r="B183" s="634" t="s">
        <v>371</v>
      </c>
      <c r="C183" s="635"/>
      <c r="D183" s="635"/>
      <c r="E183" s="635"/>
      <c r="F183" s="635"/>
      <c r="G183" s="635"/>
      <c r="H183" s="635"/>
      <c r="I183" s="635"/>
      <c r="J183" s="636"/>
    </row>
    <row r="184" spans="2:10" ht="34.15" customHeight="1" thickBot="1" x14ac:dyDescent="0.3">
      <c r="B184" s="623" t="s">
        <v>277</v>
      </c>
      <c r="C184" s="624"/>
      <c r="D184" s="625"/>
      <c r="E184" s="626" t="s">
        <v>294</v>
      </c>
      <c r="F184" s="626"/>
      <c r="G184" s="626"/>
      <c r="H184" s="627"/>
      <c r="I184" s="310" t="s">
        <v>279</v>
      </c>
      <c r="J184" s="308" t="s">
        <v>280</v>
      </c>
    </row>
    <row r="185" spans="2:10" ht="30" customHeight="1" x14ac:dyDescent="0.25">
      <c r="B185" s="628" t="s">
        <v>372</v>
      </c>
      <c r="C185" s="629"/>
      <c r="D185" s="630"/>
      <c r="E185" s="604" t="s">
        <v>352</v>
      </c>
      <c r="F185" s="604"/>
      <c r="G185" s="604"/>
      <c r="H185" s="605"/>
      <c r="I185" s="598" t="s">
        <v>426</v>
      </c>
      <c r="J185" s="631">
        <v>0.2</v>
      </c>
    </row>
    <row r="186" spans="2:10" ht="22.9" customHeight="1" x14ac:dyDescent="0.25">
      <c r="B186" s="617" t="s">
        <v>373</v>
      </c>
      <c r="C186" s="618"/>
      <c r="D186" s="619"/>
      <c r="E186" s="604" t="s">
        <v>374</v>
      </c>
      <c r="F186" s="604"/>
      <c r="G186" s="604"/>
      <c r="H186" s="605"/>
      <c r="I186" s="599"/>
      <c r="J186" s="632"/>
    </row>
    <row r="187" spans="2:10" ht="22.9" customHeight="1" x14ac:dyDescent="0.25">
      <c r="B187" s="617" t="s">
        <v>375</v>
      </c>
      <c r="C187" s="618"/>
      <c r="D187" s="619"/>
      <c r="E187" s="604" t="s">
        <v>330</v>
      </c>
      <c r="F187" s="604"/>
      <c r="G187" s="604"/>
      <c r="H187" s="605"/>
      <c r="I187" s="599"/>
      <c r="J187" s="632"/>
    </row>
    <row r="188" spans="2:10" ht="22.9" customHeight="1" x14ac:dyDescent="0.25">
      <c r="B188" s="617" t="s">
        <v>376</v>
      </c>
      <c r="C188" s="618"/>
      <c r="D188" s="619"/>
      <c r="E188" s="604" t="s">
        <v>311</v>
      </c>
      <c r="F188" s="604"/>
      <c r="G188" s="604"/>
      <c r="H188" s="605"/>
      <c r="I188" s="599"/>
      <c r="J188" s="632"/>
    </row>
    <row r="189" spans="2:10" ht="22.9" customHeight="1" x14ac:dyDescent="0.25">
      <c r="B189" s="617" t="s">
        <v>377</v>
      </c>
      <c r="C189" s="618"/>
      <c r="D189" s="619"/>
      <c r="E189" s="586" t="s">
        <v>367</v>
      </c>
      <c r="F189" s="586"/>
      <c r="G189" s="586"/>
      <c r="H189" s="587"/>
      <c r="I189" s="599"/>
      <c r="J189" s="632"/>
    </row>
    <row r="190" spans="2:10" ht="22.9" customHeight="1" thickBot="1" x14ac:dyDescent="0.3">
      <c r="B190" s="606" t="s">
        <v>378</v>
      </c>
      <c r="C190" s="607"/>
      <c r="D190" s="608"/>
      <c r="E190" s="591" t="s">
        <v>292</v>
      </c>
      <c r="F190" s="591"/>
      <c r="G190" s="591"/>
      <c r="H190" s="592"/>
      <c r="I190" s="600"/>
      <c r="J190" s="633"/>
    </row>
    <row r="191" spans="2:10" ht="30" customHeight="1" thickBot="1" x14ac:dyDescent="0.3">
      <c r="B191" s="609" t="s">
        <v>365</v>
      </c>
      <c r="C191" s="610"/>
      <c r="D191" s="611"/>
      <c r="E191" s="612" t="s">
        <v>294</v>
      </c>
      <c r="F191" s="612"/>
      <c r="G191" s="612"/>
      <c r="H191" s="613"/>
      <c r="I191" s="310" t="s">
        <v>279</v>
      </c>
      <c r="J191" s="308" t="s">
        <v>280</v>
      </c>
    </row>
    <row r="192" spans="2:10" ht="22.9" customHeight="1" x14ac:dyDescent="0.25">
      <c r="B192" s="614" t="s">
        <v>295</v>
      </c>
      <c r="C192" s="615"/>
      <c r="D192" s="616"/>
      <c r="E192" s="604" t="s">
        <v>296</v>
      </c>
      <c r="F192" s="604"/>
      <c r="G192" s="604"/>
      <c r="H192" s="605"/>
      <c r="I192" s="598" t="s">
        <v>420</v>
      </c>
      <c r="J192" s="631">
        <v>0.05</v>
      </c>
    </row>
    <row r="193" spans="1:10" ht="22.9" customHeight="1" x14ac:dyDescent="0.25">
      <c r="B193" s="601" t="s">
        <v>320</v>
      </c>
      <c r="C193" s="602"/>
      <c r="D193" s="603"/>
      <c r="E193" s="604" t="s">
        <v>298</v>
      </c>
      <c r="F193" s="604"/>
      <c r="G193" s="604"/>
      <c r="H193" s="605"/>
      <c r="I193" s="599"/>
      <c r="J193" s="632"/>
    </row>
    <row r="194" spans="1:10" ht="22.9" customHeight="1" x14ac:dyDescent="0.25">
      <c r="B194" s="601" t="s">
        <v>321</v>
      </c>
      <c r="C194" s="602"/>
      <c r="D194" s="603"/>
      <c r="E194" s="604" t="s">
        <v>300</v>
      </c>
      <c r="F194" s="604"/>
      <c r="G194" s="604"/>
      <c r="H194" s="605"/>
      <c r="I194" s="599"/>
      <c r="J194" s="632"/>
    </row>
    <row r="195" spans="1:10" ht="22.9" customHeight="1" x14ac:dyDescent="0.25">
      <c r="B195" s="601" t="s">
        <v>322</v>
      </c>
      <c r="C195" s="602"/>
      <c r="D195" s="603"/>
      <c r="E195" s="604" t="s">
        <v>302</v>
      </c>
      <c r="F195" s="604"/>
      <c r="G195" s="604"/>
      <c r="H195" s="605"/>
      <c r="I195" s="599"/>
      <c r="J195" s="632"/>
    </row>
    <row r="196" spans="1:10" ht="22.9" customHeight="1" x14ac:dyDescent="0.25">
      <c r="B196" s="601" t="s">
        <v>323</v>
      </c>
      <c r="C196" s="602"/>
      <c r="D196" s="603"/>
      <c r="E196" s="604" t="s">
        <v>304</v>
      </c>
      <c r="F196" s="604"/>
      <c r="G196" s="604"/>
      <c r="H196" s="605"/>
      <c r="I196" s="599"/>
      <c r="J196" s="632"/>
    </row>
    <row r="197" spans="1:10" ht="22.9" customHeight="1" x14ac:dyDescent="0.25">
      <c r="A197" t="s">
        <v>111</v>
      </c>
      <c r="B197" s="601" t="s">
        <v>324</v>
      </c>
      <c r="C197" s="602"/>
      <c r="D197" s="603"/>
      <c r="E197" s="586" t="s">
        <v>335</v>
      </c>
      <c r="F197" s="586"/>
      <c r="G197" s="586"/>
      <c r="H197" s="587"/>
      <c r="I197" s="599"/>
      <c r="J197" s="632"/>
    </row>
    <row r="198" spans="1:10" ht="22.9" customHeight="1" thickBot="1" x14ac:dyDescent="0.3">
      <c r="B198" s="588" t="s">
        <v>325</v>
      </c>
      <c r="C198" s="589"/>
      <c r="D198" s="590"/>
      <c r="E198" s="591" t="s">
        <v>292</v>
      </c>
      <c r="F198" s="591"/>
      <c r="G198" s="591"/>
      <c r="H198" s="592"/>
      <c r="I198" s="600"/>
      <c r="J198" s="633"/>
    </row>
    <row r="199" spans="1:10" ht="22.9" customHeight="1" thickBot="1" x14ac:dyDescent="0.3">
      <c r="B199" s="620" t="s">
        <v>379</v>
      </c>
      <c r="C199" s="621"/>
      <c r="D199" s="621"/>
      <c r="E199" s="621"/>
      <c r="F199" s="621"/>
      <c r="G199" s="621"/>
      <c r="H199" s="621"/>
      <c r="I199" s="621"/>
      <c r="J199" s="622"/>
    </row>
    <row r="200" spans="1:10" ht="28.15" customHeight="1" thickBot="1" x14ac:dyDescent="0.3">
      <c r="A200" t="s">
        <v>111</v>
      </c>
      <c r="B200" s="623" t="s">
        <v>277</v>
      </c>
      <c r="C200" s="624"/>
      <c r="D200" s="625"/>
      <c r="E200" s="626" t="s">
        <v>294</v>
      </c>
      <c r="F200" s="626"/>
      <c r="G200" s="626"/>
      <c r="H200" s="627"/>
      <c r="I200" s="310" t="s">
        <v>279</v>
      </c>
      <c r="J200" s="308" t="s">
        <v>280</v>
      </c>
    </row>
    <row r="201" spans="1:10" ht="23.45" customHeight="1" x14ac:dyDescent="0.25">
      <c r="B201" s="628" t="s">
        <v>380</v>
      </c>
      <c r="C201" s="629"/>
      <c r="D201" s="630"/>
      <c r="E201" s="604" t="s">
        <v>381</v>
      </c>
      <c r="F201" s="604"/>
      <c r="G201" s="604"/>
      <c r="H201" s="605"/>
      <c r="I201" s="598" t="s">
        <v>426</v>
      </c>
      <c r="J201" s="631">
        <v>0.4</v>
      </c>
    </row>
    <row r="202" spans="1:10" ht="23.45" customHeight="1" x14ac:dyDescent="0.25">
      <c r="B202" s="617" t="s">
        <v>373</v>
      </c>
      <c r="C202" s="618"/>
      <c r="D202" s="619"/>
      <c r="E202" s="604" t="s">
        <v>382</v>
      </c>
      <c r="F202" s="604"/>
      <c r="G202" s="604"/>
      <c r="H202" s="605"/>
      <c r="I202" s="599"/>
      <c r="J202" s="632"/>
    </row>
    <row r="203" spans="1:10" ht="23.45" customHeight="1" x14ac:dyDescent="0.25">
      <c r="A203" s="296">
        <f>0.05*2</f>
        <v>0.1</v>
      </c>
      <c r="B203" s="617" t="s">
        <v>383</v>
      </c>
      <c r="C203" s="618"/>
      <c r="D203" s="619"/>
      <c r="E203" s="604" t="s">
        <v>384</v>
      </c>
      <c r="F203" s="604"/>
      <c r="G203" s="604"/>
      <c r="H203" s="605"/>
      <c r="I203" s="599"/>
      <c r="J203" s="632"/>
    </row>
    <row r="204" spans="1:10" ht="23.45" customHeight="1" x14ac:dyDescent="0.25">
      <c r="B204" s="617" t="s">
        <v>385</v>
      </c>
      <c r="C204" s="618"/>
      <c r="D204" s="619"/>
      <c r="E204" s="604" t="s">
        <v>386</v>
      </c>
      <c r="F204" s="604"/>
      <c r="G204" s="604"/>
      <c r="H204" s="605"/>
      <c r="I204" s="599"/>
      <c r="J204" s="632"/>
    </row>
    <row r="205" spans="1:10" ht="23.45" customHeight="1" x14ac:dyDescent="0.25">
      <c r="B205" s="617" t="s">
        <v>387</v>
      </c>
      <c r="C205" s="618"/>
      <c r="D205" s="619"/>
      <c r="E205" s="586" t="s">
        <v>388</v>
      </c>
      <c r="F205" s="586"/>
      <c r="G205" s="586"/>
      <c r="H205" s="587"/>
      <c r="I205" s="599"/>
      <c r="J205" s="632"/>
    </row>
    <row r="206" spans="1:10" ht="23.45" customHeight="1" thickBot="1" x14ac:dyDescent="0.3">
      <c r="B206" s="606" t="s">
        <v>378</v>
      </c>
      <c r="C206" s="607"/>
      <c r="D206" s="608"/>
      <c r="E206" s="591" t="s">
        <v>292</v>
      </c>
      <c r="F206" s="591"/>
      <c r="G206" s="591"/>
      <c r="H206" s="592"/>
      <c r="I206" s="599"/>
      <c r="J206" s="632"/>
    </row>
    <row r="207" spans="1:10" ht="33.6" customHeight="1" thickBot="1" x14ac:dyDescent="0.3">
      <c r="B207" s="609" t="s">
        <v>365</v>
      </c>
      <c r="C207" s="610"/>
      <c r="D207" s="611"/>
      <c r="E207" s="612" t="s">
        <v>294</v>
      </c>
      <c r="F207" s="612"/>
      <c r="G207" s="612"/>
      <c r="H207" s="613"/>
      <c r="I207" s="310" t="s">
        <v>279</v>
      </c>
      <c r="J207" s="308" t="s">
        <v>280</v>
      </c>
    </row>
    <row r="208" spans="1:10" ht="22.9" customHeight="1" x14ac:dyDescent="0.25">
      <c r="B208" s="614" t="s">
        <v>295</v>
      </c>
      <c r="C208" s="615"/>
      <c r="D208" s="616"/>
      <c r="E208" s="604" t="s">
        <v>288</v>
      </c>
      <c r="F208" s="604"/>
      <c r="G208" s="604"/>
      <c r="H208" s="605"/>
      <c r="I208" s="598" t="s">
        <v>420</v>
      </c>
      <c r="J208" s="631">
        <v>0.1</v>
      </c>
    </row>
    <row r="209" spans="2:11" ht="22.9" customHeight="1" x14ac:dyDescent="0.25">
      <c r="B209" s="601" t="s">
        <v>320</v>
      </c>
      <c r="C209" s="602"/>
      <c r="D209" s="603"/>
      <c r="E209" s="604" t="s">
        <v>389</v>
      </c>
      <c r="F209" s="604"/>
      <c r="G209" s="604"/>
      <c r="H209" s="605"/>
      <c r="I209" s="599"/>
      <c r="J209" s="632"/>
    </row>
    <row r="210" spans="2:11" ht="22.9" customHeight="1" x14ac:dyDescent="0.25">
      <c r="B210" s="601" t="s">
        <v>321</v>
      </c>
      <c r="C210" s="602"/>
      <c r="D210" s="603"/>
      <c r="E210" s="604" t="s">
        <v>390</v>
      </c>
      <c r="F210" s="604"/>
      <c r="G210" s="604"/>
      <c r="H210" s="605"/>
      <c r="I210" s="599"/>
      <c r="J210" s="632"/>
    </row>
    <row r="211" spans="2:11" ht="22.9" customHeight="1" x14ac:dyDescent="0.25">
      <c r="B211" s="601" t="s">
        <v>322</v>
      </c>
      <c r="C211" s="602"/>
      <c r="D211" s="603"/>
      <c r="E211" s="604" t="s">
        <v>391</v>
      </c>
      <c r="F211" s="604"/>
      <c r="G211" s="604"/>
      <c r="H211" s="605"/>
      <c r="I211" s="599"/>
      <c r="J211" s="632"/>
    </row>
    <row r="212" spans="2:11" ht="22.9" customHeight="1" x14ac:dyDescent="0.25">
      <c r="B212" s="601" t="s">
        <v>323</v>
      </c>
      <c r="C212" s="602"/>
      <c r="D212" s="603"/>
      <c r="E212" s="604" t="s">
        <v>340</v>
      </c>
      <c r="F212" s="604"/>
      <c r="G212" s="604"/>
      <c r="H212" s="605"/>
      <c r="I212" s="599"/>
      <c r="J212" s="632"/>
    </row>
    <row r="213" spans="2:11" ht="22.9" customHeight="1" x14ac:dyDescent="0.25">
      <c r="B213" s="601" t="s">
        <v>324</v>
      </c>
      <c r="C213" s="602"/>
      <c r="D213" s="603"/>
      <c r="E213" s="586" t="s">
        <v>290</v>
      </c>
      <c r="F213" s="586"/>
      <c r="G213" s="586"/>
      <c r="H213" s="587"/>
      <c r="I213" s="599"/>
      <c r="J213" s="632"/>
    </row>
    <row r="214" spans="2:11" ht="22.9" customHeight="1" thickBot="1" x14ac:dyDescent="0.3">
      <c r="B214" s="588" t="s">
        <v>325</v>
      </c>
      <c r="C214" s="589"/>
      <c r="D214" s="590"/>
      <c r="E214" s="591" t="s">
        <v>292</v>
      </c>
      <c r="F214" s="591"/>
      <c r="G214" s="591"/>
      <c r="H214" s="592"/>
      <c r="I214" s="600"/>
      <c r="J214" s="633"/>
    </row>
    <row r="215" spans="2:11" ht="47.25" customHeight="1" thickBot="1" x14ac:dyDescent="0.3">
      <c r="B215" s="309"/>
      <c r="C215" s="309"/>
      <c r="D215" s="309"/>
      <c r="E215" s="295"/>
      <c r="F215" s="295"/>
      <c r="G215" s="295"/>
      <c r="H215" s="295"/>
      <c r="I215" s="283" t="s">
        <v>161</v>
      </c>
      <c r="J215" s="289">
        <f>+J50+J57+J66+J72+J81+J87+J126++J133+J142+J149+J157+J164+J171+J178+J185+J192+J201+J208</f>
        <v>2.82</v>
      </c>
      <c r="K215" s="330"/>
    </row>
    <row r="216" spans="2:11" ht="18" customHeight="1" x14ac:dyDescent="0.25">
      <c r="B216" s="216" t="s">
        <v>162</v>
      </c>
      <c r="H216" s="237"/>
      <c r="I216" s="237"/>
      <c r="J216" s="201" t="s">
        <v>392</v>
      </c>
    </row>
  </sheetData>
  <mergeCells count="436">
    <mergeCell ref="J208:J214"/>
    <mergeCell ref="B8:J8"/>
    <mergeCell ref="C9:H9"/>
    <mergeCell ref="C10:H10"/>
    <mergeCell ref="C11:H11"/>
    <mergeCell ref="B12:J12"/>
    <mergeCell ref="B13:J13"/>
    <mergeCell ref="B2:J2"/>
    <mergeCell ref="B3:J3"/>
    <mergeCell ref="B4:J4"/>
    <mergeCell ref="B5:J5"/>
    <mergeCell ref="B6:J6"/>
    <mergeCell ref="B7:J7"/>
    <mergeCell ref="B18:D18"/>
    <mergeCell ref="E18:J18"/>
    <mergeCell ref="B19:D19"/>
    <mergeCell ref="E19:J19"/>
    <mergeCell ref="B20:D20"/>
    <mergeCell ref="E20:J20"/>
    <mergeCell ref="B14:J14"/>
    <mergeCell ref="B15:J15"/>
    <mergeCell ref="B16:D16"/>
    <mergeCell ref="E16:J16"/>
    <mergeCell ref="B17:D17"/>
    <mergeCell ref="E17:J17"/>
    <mergeCell ref="B24:D24"/>
    <mergeCell ref="E24:J24"/>
    <mergeCell ref="B25:J25"/>
    <mergeCell ref="B26:J26"/>
    <mergeCell ref="B27:J27"/>
    <mergeCell ref="B28:J28"/>
    <mergeCell ref="B21:D21"/>
    <mergeCell ref="E21:J21"/>
    <mergeCell ref="B22:D22"/>
    <mergeCell ref="E22:J22"/>
    <mergeCell ref="B23:D23"/>
    <mergeCell ref="E23:J23"/>
    <mergeCell ref="B34:J34"/>
    <mergeCell ref="B36:E36"/>
    <mergeCell ref="F36:J36"/>
    <mergeCell ref="B37:E37"/>
    <mergeCell ref="F37:J37"/>
    <mergeCell ref="B38:E38"/>
    <mergeCell ref="F38:J38"/>
    <mergeCell ref="B29:J29"/>
    <mergeCell ref="B30:D33"/>
    <mergeCell ref="E30:J30"/>
    <mergeCell ref="E31:J31"/>
    <mergeCell ref="E32:J32"/>
    <mergeCell ref="E33:J33"/>
    <mergeCell ref="B42:E42"/>
    <mergeCell ref="F42:J42"/>
    <mergeCell ref="B43:E43"/>
    <mergeCell ref="F43:J43"/>
    <mergeCell ref="B44:E44"/>
    <mergeCell ref="F44:J44"/>
    <mergeCell ref="B39:E39"/>
    <mergeCell ref="F39:J39"/>
    <mergeCell ref="B40:E40"/>
    <mergeCell ref="F40:J40"/>
    <mergeCell ref="B41:E41"/>
    <mergeCell ref="F41:J41"/>
    <mergeCell ref="I50:I55"/>
    <mergeCell ref="J50:J55"/>
    <mergeCell ref="B51:D51"/>
    <mergeCell ref="E51:H51"/>
    <mergeCell ref="B52:D52"/>
    <mergeCell ref="E52:H52"/>
    <mergeCell ref="B45:E45"/>
    <mergeCell ref="F45:J45"/>
    <mergeCell ref="B46:E46"/>
    <mergeCell ref="F46:J46"/>
    <mergeCell ref="B47:J47"/>
    <mergeCell ref="B48:H48"/>
    <mergeCell ref="B53:D53"/>
    <mergeCell ref="E53:H53"/>
    <mergeCell ref="B54:D54"/>
    <mergeCell ref="E54:H54"/>
    <mergeCell ref="B55:D55"/>
    <mergeCell ref="E55:H55"/>
    <mergeCell ref="B49:D49"/>
    <mergeCell ref="E49:H49"/>
    <mergeCell ref="B50:D50"/>
    <mergeCell ref="E50:H50"/>
    <mergeCell ref="B56:D56"/>
    <mergeCell ref="E56:H56"/>
    <mergeCell ref="B57:D57"/>
    <mergeCell ref="E57:H57"/>
    <mergeCell ref="I57:I63"/>
    <mergeCell ref="J57:J63"/>
    <mergeCell ref="B58:D58"/>
    <mergeCell ref="E58:H58"/>
    <mergeCell ref="B59:D59"/>
    <mergeCell ref="E59:H59"/>
    <mergeCell ref="B63:D63"/>
    <mergeCell ref="E63:H63"/>
    <mergeCell ref="B65:D65"/>
    <mergeCell ref="E65:H65"/>
    <mergeCell ref="B66:D66"/>
    <mergeCell ref="E66:H66"/>
    <mergeCell ref="B60:D60"/>
    <mergeCell ref="E60:H60"/>
    <mergeCell ref="B61:D61"/>
    <mergeCell ref="E61:H61"/>
    <mergeCell ref="B62:D62"/>
    <mergeCell ref="E62:H62"/>
    <mergeCell ref="I66:I70"/>
    <mergeCell ref="J66:J70"/>
    <mergeCell ref="B67:D67"/>
    <mergeCell ref="E67:H67"/>
    <mergeCell ref="B68:D68"/>
    <mergeCell ref="E68:H68"/>
    <mergeCell ref="B69:D69"/>
    <mergeCell ref="E69:H69"/>
    <mergeCell ref="B70:D70"/>
    <mergeCell ref="E70:H70"/>
    <mergeCell ref="B71:D71"/>
    <mergeCell ref="E71:H71"/>
    <mergeCell ref="B72:D72"/>
    <mergeCell ref="E72:H72"/>
    <mergeCell ref="I72:I78"/>
    <mergeCell ref="J72:J78"/>
    <mergeCell ref="B73:D73"/>
    <mergeCell ref="E73:H73"/>
    <mergeCell ref="B74:D74"/>
    <mergeCell ref="E74:H74"/>
    <mergeCell ref="B78:D78"/>
    <mergeCell ref="E78:H78"/>
    <mergeCell ref="B80:D80"/>
    <mergeCell ref="E80:H80"/>
    <mergeCell ref="B81:D81"/>
    <mergeCell ref="E81:H81"/>
    <mergeCell ref="B75:D75"/>
    <mergeCell ref="E75:H75"/>
    <mergeCell ref="B76:D76"/>
    <mergeCell ref="E76:H76"/>
    <mergeCell ref="B77:D77"/>
    <mergeCell ref="E77:H77"/>
    <mergeCell ref="I81:I85"/>
    <mergeCell ref="J81:J85"/>
    <mergeCell ref="B82:D82"/>
    <mergeCell ref="E82:H82"/>
    <mergeCell ref="B83:D83"/>
    <mergeCell ref="E83:H83"/>
    <mergeCell ref="B84:D84"/>
    <mergeCell ref="E84:H84"/>
    <mergeCell ref="B85:D85"/>
    <mergeCell ref="E85:H85"/>
    <mergeCell ref="B86:D86"/>
    <mergeCell ref="E86:H86"/>
    <mergeCell ref="B87:D87"/>
    <mergeCell ref="E87:H87"/>
    <mergeCell ref="I87:I93"/>
    <mergeCell ref="J87:J93"/>
    <mergeCell ref="B88:D88"/>
    <mergeCell ref="E88:H88"/>
    <mergeCell ref="B89:D89"/>
    <mergeCell ref="E89:H89"/>
    <mergeCell ref="B93:D93"/>
    <mergeCell ref="E93:H93"/>
    <mergeCell ref="B95:D95"/>
    <mergeCell ref="E95:H95"/>
    <mergeCell ref="B96:D96"/>
    <mergeCell ref="E96:H96"/>
    <mergeCell ref="B90:D90"/>
    <mergeCell ref="E90:H90"/>
    <mergeCell ref="B91:D91"/>
    <mergeCell ref="E91:H91"/>
    <mergeCell ref="B92:D92"/>
    <mergeCell ref="E92:H92"/>
    <mergeCell ref="B101:D101"/>
    <mergeCell ref="E101:H101"/>
    <mergeCell ref="B102:D102"/>
    <mergeCell ref="E102:H102"/>
    <mergeCell ref="B103:D103"/>
    <mergeCell ref="E103:H103"/>
    <mergeCell ref="I103:I109"/>
    <mergeCell ref="J103:J109"/>
    <mergeCell ref="B104:D104"/>
    <mergeCell ref="I96:I101"/>
    <mergeCell ref="J96:J101"/>
    <mergeCell ref="B97:D97"/>
    <mergeCell ref="E97:H97"/>
    <mergeCell ref="B98:D98"/>
    <mergeCell ref="E98:H98"/>
    <mergeCell ref="B99:D99"/>
    <mergeCell ref="E99:H99"/>
    <mergeCell ref="B100:D100"/>
    <mergeCell ref="E100:H100"/>
    <mergeCell ref="B108:D108"/>
    <mergeCell ref="E108:H108"/>
    <mergeCell ref="B109:D109"/>
    <mergeCell ref="E109:H109"/>
    <mergeCell ref="B110:D110"/>
    <mergeCell ref="E110:H110"/>
    <mergeCell ref="E104:H104"/>
    <mergeCell ref="B105:D105"/>
    <mergeCell ref="E105:H105"/>
    <mergeCell ref="B106:D106"/>
    <mergeCell ref="E106:H106"/>
    <mergeCell ref="B107:D107"/>
    <mergeCell ref="E107:H107"/>
    <mergeCell ref="B111:D111"/>
    <mergeCell ref="E111:H111"/>
    <mergeCell ref="I111:I116"/>
    <mergeCell ref="J111:J116"/>
    <mergeCell ref="B112:D112"/>
    <mergeCell ref="E112:H112"/>
    <mergeCell ref="B113:D113"/>
    <mergeCell ref="E113:H113"/>
    <mergeCell ref="B114:D114"/>
    <mergeCell ref="E114:H114"/>
    <mergeCell ref="B115:D115"/>
    <mergeCell ref="E115:H115"/>
    <mergeCell ref="B116:D116"/>
    <mergeCell ref="E116:H116"/>
    <mergeCell ref="B117:D117"/>
    <mergeCell ref="E117:H117"/>
    <mergeCell ref="B122:D122"/>
    <mergeCell ref="E122:H122"/>
    <mergeCell ref="B123:D123"/>
    <mergeCell ref="E123:H123"/>
    <mergeCell ref="B118:D118"/>
    <mergeCell ref="E118:H118"/>
    <mergeCell ref="B125:D125"/>
    <mergeCell ref="E125:H125"/>
    <mergeCell ref="B126:D126"/>
    <mergeCell ref="E126:H126"/>
    <mergeCell ref="B127:D127"/>
    <mergeCell ref="E127:H127"/>
    <mergeCell ref="B128:D128"/>
    <mergeCell ref="E128:H128"/>
    <mergeCell ref="J118:J124"/>
    <mergeCell ref="B119:D119"/>
    <mergeCell ref="E119:H119"/>
    <mergeCell ref="B120:D120"/>
    <mergeCell ref="E120:H120"/>
    <mergeCell ref="B121:D121"/>
    <mergeCell ref="E121:H121"/>
    <mergeCell ref="B124:D124"/>
    <mergeCell ref="E124:H124"/>
    <mergeCell ref="I118:I124"/>
    <mergeCell ref="I126:I131"/>
    <mergeCell ref="J126:J131"/>
    <mergeCell ref="B132:D132"/>
    <mergeCell ref="E132:H132"/>
    <mergeCell ref="B133:D133"/>
    <mergeCell ref="E133:H133"/>
    <mergeCell ref="B134:D134"/>
    <mergeCell ref="E134:H134"/>
    <mergeCell ref="B129:D129"/>
    <mergeCell ref="E129:H129"/>
    <mergeCell ref="B130:D130"/>
    <mergeCell ref="E130:H130"/>
    <mergeCell ref="B131:D131"/>
    <mergeCell ref="E131:H131"/>
    <mergeCell ref="I142:I147"/>
    <mergeCell ref="B140:J140"/>
    <mergeCell ref="B141:D141"/>
    <mergeCell ref="E141:H141"/>
    <mergeCell ref="B135:D135"/>
    <mergeCell ref="E135:H135"/>
    <mergeCell ref="B136:D136"/>
    <mergeCell ref="E136:H136"/>
    <mergeCell ref="B137:D137"/>
    <mergeCell ref="E137:H137"/>
    <mergeCell ref="I133:I139"/>
    <mergeCell ref="J133:J139"/>
    <mergeCell ref="J142:J147"/>
    <mergeCell ref="B143:D143"/>
    <mergeCell ref="E143:H143"/>
    <mergeCell ref="B144:D144"/>
    <mergeCell ref="E144:H144"/>
    <mergeCell ref="B145:D145"/>
    <mergeCell ref="E145:H145"/>
    <mergeCell ref="B138:D138"/>
    <mergeCell ref="E138:H138"/>
    <mergeCell ref="B139:D139"/>
    <mergeCell ref="E139:H139"/>
    <mergeCell ref="B146:D146"/>
    <mergeCell ref="E146:H146"/>
    <mergeCell ref="B147:D147"/>
    <mergeCell ref="E147:H147"/>
    <mergeCell ref="B149:D149"/>
    <mergeCell ref="E149:H149"/>
    <mergeCell ref="B148:D148"/>
    <mergeCell ref="E148:H148"/>
    <mergeCell ref="B142:D142"/>
    <mergeCell ref="E142:H142"/>
    <mergeCell ref="I149:I154"/>
    <mergeCell ref="J149:J154"/>
    <mergeCell ref="B150:D150"/>
    <mergeCell ref="E150:H150"/>
    <mergeCell ref="B151:D151"/>
    <mergeCell ref="E151:H151"/>
    <mergeCell ref="B152:D152"/>
    <mergeCell ref="E152:H152"/>
    <mergeCell ref="J157:J162"/>
    <mergeCell ref="B158:D158"/>
    <mergeCell ref="E158:H158"/>
    <mergeCell ref="B159:D159"/>
    <mergeCell ref="E159:H159"/>
    <mergeCell ref="B160:D160"/>
    <mergeCell ref="E160:H160"/>
    <mergeCell ref="B153:D153"/>
    <mergeCell ref="E153:H153"/>
    <mergeCell ref="B154:D154"/>
    <mergeCell ref="E154:H154"/>
    <mergeCell ref="B155:J155"/>
    <mergeCell ref="B156:D156"/>
    <mergeCell ref="E156:H156"/>
    <mergeCell ref="B161:D161"/>
    <mergeCell ref="E161:H161"/>
    <mergeCell ref="B162:D162"/>
    <mergeCell ref="E162:H162"/>
    <mergeCell ref="B163:D163"/>
    <mergeCell ref="E163:H163"/>
    <mergeCell ref="B157:D157"/>
    <mergeCell ref="E157:H157"/>
    <mergeCell ref="I157:I162"/>
    <mergeCell ref="B164:D164"/>
    <mergeCell ref="E164:H164"/>
    <mergeCell ref="I164:I168"/>
    <mergeCell ref="B165:D165"/>
    <mergeCell ref="E165:H165"/>
    <mergeCell ref="B166:D166"/>
    <mergeCell ref="E166:H166"/>
    <mergeCell ref="B167:D167"/>
    <mergeCell ref="E167:H167"/>
    <mergeCell ref="J164:J168"/>
    <mergeCell ref="B168:D168"/>
    <mergeCell ref="E168:H168"/>
    <mergeCell ref="B169:J169"/>
    <mergeCell ref="B170:D170"/>
    <mergeCell ref="E170:H170"/>
    <mergeCell ref="B171:D171"/>
    <mergeCell ref="E171:H171"/>
    <mergeCell ref="I171:I176"/>
    <mergeCell ref="J171:J176"/>
    <mergeCell ref="B172:D172"/>
    <mergeCell ref="B176:D176"/>
    <mergeCell ref="E176:H176"/>
    <mergeCell ref="B177:D177"/>
    <mergeCell ref="E177:H177"/>
    <mergeCell ref="B178:D178"/>
    <mergeCell ref="E178:H178"/>
    <mergeCell ref="E172:H172"/>
    <mergeCell ref="B173:D173"/>
    <mergeCell ref="E173:H173"/>
    <mergeCell ref="B174:D174"/>
    <mergeCell ref="E174:H174"/>
    <mergeCell ref="B175:D175"/>
    <mergeCell ref="E175:H175"/>
    <mergeCell ref="E186:H186"/>
    <mergeCell ref="B187:D187"/>
    <mergeCell ref="I178:I182"/>
    <mergeCell ref="B179:D179"/>
    <mergeCell ref="E179:H179"/>
    <mergeCell ref="B180:D180"/>
    <mergeCell ref="E180:H180"/>
    <mergeCell ref="B181:D181"/>
    <mergeCell ref="E181:H181"/>
    <mergeCell ref="B182:D182"/>
    <mergeCell ref="E182:H182"/>
    <mergeCell ref="B191:D191"/>
    <mergeCell ref="E191:H191"/>
    <mergeCell ref="B192:D192"/>
    <mergeCell ref="E192:H192"/>
    <mergeCell ref="B193:D193"/>
    <mergeCell ref="E193:H193"/>
    <mergeCell ref="B194:D194"/>
    <mergeCell ref="E194:H194"/>
    <mergeCell ref="J178:J182"/>
    <mergeCell ref="E187:H187"/>
    <mergeCell ref="B188:D188"/>
    <mergeCell ref="E188:H188"/>
    <mergeCell ref="B189:D189"/>
    <mergeCell ref="E189:H189"/>
    <mergeCell ref="B190:D190"/>
    <mergeCell ref="E190:H190"/>
    <mergeCell ref="B183:J183"/>
    <mergeCell ref="B184:D184"/>
    <mergeCell ref="E184:H184"/>
    <mergeCell ref="B185:D185"/>
    <mergeCell ref="E185:H185"/>
    <mergeCell ref="I185:I190"/>
    <mergeCell ref="J185:J190"/>
    <mergeCell ref="B186:D186"/>
    <mergeCell ref="B203:D203"/>
    <mergeCell ref="E203:H203"/>
    <mergeCell ref="B204:D204"/>
    <mergeCell ref="E204:H204"/>
    <mergeCell ref="B205:D205"/>
    <mergeCell ref="E205:H205"/>
    <mergeCell ref="B198:D198"/>
    <mergeCell ref="E198:H198"/>
    <mergeCell ref="B199:J199"/>
    <mergeCell ref="B200:D200"/>
    <mergeCell ref="E200:H200"/>
    <mergeCell ref="B201:D201"/>
    <mergeCell ref="E201:H201"/>
    <mergeCell ref="I201:I206"/>
    <mergeCell ref="J201:J206"/>
    <mergeCell ref="B202:D202"/>
    <mergeCell ref="I192:I198"/>
    <mergeCell ref="J192:J198"/>
    <mergeCell ref="B195:D195"/>
    <mergeCell ref="E195:H195"/>
    <mergeCell ref="B196:D196"/>
    <mergeCell ref="E196:H196"/>
    <mergeCell ref="B197:D197"/>
    <mergeCell ref="E197:H197"/>
    <mergeCell ref="E213:H213"/>
    <mergeCell ref="B214:D214"/>
    <mergeCell ref="E214:H214"/>
    <mergeCell ref="I48:J48"/>
    <mergeCell ref="B64:J64"/>
    <mergeCell ref="B79:J79"/>
    <mergeCell ref="B94:J94"/>
    <mergeCell ref="I208:I214"/>
    <mergeCell ref="B209:D209"/>
    <mergeCell ref="E209:H209"/>
    <mergeCell ref="B210:D210"/>
    <mergeCell ref="E210:H210"/>
    <mergeCell ref="B211:D211"/>
    <mergeCell ref="E211:H211"/>
    <mergeCell ref="B212:D212"/>
    <mergeCell ref="E212:H212"/>
    <mergeCell ref="B213:D213"/>
    <mergeCell ref="B206:D206"/>
    <mergeCell ref="E206:H206"/>
    <mergeCell ref="B207:D207"/>
    <mergeCell ref="E207:H207"/>
    <mergeCell ref="B208:D208"/>
    <mergeCell ref="E208:H208"/>
    <mergeCell ref="E202:H202"/>
  </mergeCells>
  <pageMargins left="0.7" right="0.7" top="0.75" bottom="0.75" header="0.3" footer="0.3"/>
  <pageSetup scale="32" orientation="portrait" r:id="rId1"/>
  <rowBreaks count="1" manualBreakCount="1">
    <brk id="46"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EB7FE87-91A0-43AC-A862-5E417C50CCCD}">
  <ds:schemaRefs>
    <ds:schemaRef ds:uri="http://schemas.microsoft.com/sharepoint/v3/contenttype/forms"/>
  </ds:schemaRefs>
</ds:datastoreItem>
</file>

<file path=customXml/itemProps3.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16</vt:i4>
      </vt:variant>
    </vt:vector>
  </HeadingPairs>
  <TitlesOfParts>
    <vt:vector size="34" baseType="lpstr">
      <vt:lpstr>OFERTAS PRESENTADAS</vt:lpstr>
      <vt:lpstr> COND. TEC. BASICA </vt:lpstr>
      <vt:lpstr>G1. COND ADIC. TRDMC</vt:lpstr>
      <vt:lpstr>G1. ADICIONALES TR. EQ. Y MAQ.</vt:lpstr>
      <vt:lpstr>G1. COND ADIC. MANEJO GLOBAL</vt:lpstr>
      <vt:lpstr>G1. COND ADIC. RCE</vt:lpstr>
      <vt:lpstr>G1 COND ADIC. AUTOMÓVILES</vt:lpstr>
      <vt:lpstr>G1. COND ADIC. TRANSP MCÍAS</vt:lpstr>
      <vt:lpstr>G1. CALIF. DEDUCIBLES TRDM</vt:lpstr>
      <vt:lpstr>G1. CALIF. DEDUCIBLES TREM</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'G1 COND ADIC. AUTOMÓVILES'!Área_de_impresión</vt:lpstr>
      <vt:lpstr>'G1. ADICIONALES TR. EQ. Y MAQ.'!Área_de_impresión</vt:lpstr>
      <vt:lpstr>'G1. CALIF. DEDUCIBLES TRDM'!Área_de_impresión</vt:lpstr>
      <vt:lpstr>'G1. COND ADIC. MANEJO GLOBAL'!Área_de_impresión</vt:lpstr>
      <vt:lpstr>'G1. COND ADIC. TRANSP MCÍAS'!Área_de_impresión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2024-07-08T14:06:09Z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