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aula Hidalgo\Downloads\"/>
    </mc:Choice>
  </mc:AlternateContent>
  <xr:revisionPtr revIDLastSave="0" documentId="13_ncr:1_{ECE98FE4-8C73-4039-8105-D0B58F8B3558}" xr6:coauthVersionLast="47" xr6:coauthVersionMax="47" xr10:uidLastSave="{00000000-0000-0000-0000-000000000000}"/>
  <bookViews>
    <workbookView xWindow="-120" yWindow="-120" windowWidth="20730" windowHeight="11040" tabRatio="845" xr2:uid="{00000000-000D-0000-FFFF-FFFF00000000}"/>
  </bookViews>
  <sheets>
    <sheet name="EXPERIENCIA GRUPO ARMAR SAS" sheetId="106" r:id="rId1"/>
    <sheet name="REQUISITOS TECNICOS ARMAR SAS" sheetId="108" r:id="rId2"/>
    <sheet name=" PONDERACION ARMAR SAS" sheetId="118" r:id="rId3"/>
    <sheet name="EXPERIENCIA BPM LIGTH AND SOU " sheetId="94" r:id="rId4"/>
    <sheet name="REQUISITOS TECNICOS BPM L&amp;S" sheetId="109" r:id="rId5"/>
    <sheet name="PONDERACION BPM LIGHT AND SOUN" sheetId="119" r:id="rId6"/>
    <sheet name="EXPERIENCIA PEOPLE SECURITY S.A" sheetId="114" r:id="rId7"/>
    <sheet name="REQUISITOS PEOPLE SECURITY S.A" sheetId="113" r:id="rId8"/>
    <sheet name="EXPERIENCIA SOLUCIONES INTEGRAL" sheetId="116" r:id="rId9"/>
    <sheet name="REQUISITOS TECNICOS SOLUCIONES" sheetId="117" r:id="rId10"/>
  </sheets>
  <definedNames>
    <definedName name="_xlnm.Print_Area" localSheetId="2">' PONDERACION ARMAR SAS'!$B$2:$G$26</definedName>
    <definedName name="_xlnm.Print_Area" localSheetId="3">'EXPERIENCIA BPM LIGTH AND SOU '!$B$2:$R$36</definedName>
    <definedName name="_xlnm.Print_Area" localSheetId="0">'EXPERIENCIA GRUPO ARMAR SAS'!$B$2:$L$37</definedName>
    <definedName name="_xlnm.Print_Area" localSheetId="5">'PONDERACION BPM LIGHT AND SOUN'!$B$2:$G$25</definedName>
    <definedName name="SMML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18" l="1"/>
  <c r="G25" i="119"/>
  <c r="H31" i="106" l="1"/>
  <c r="I31" i="116"/>
  <c r="I33" i="94"/>
  <c r="I32" i="106"/>
  <c r="H21" i="114"/>
  <c r="I31" i="94"/>
  <c r="H27" i="94"/>
  <c r="H27" i="106"/>
  <c r="I32" i="94"/>
  <c r="I26" i="114"/>
  <c r="I25" i="114"/>
  <c r="K32" i="116" l="1"/>
  <c r="K31" i="116"/>
  <c r="O14" i="116"/>
  <c r="O13" i="116"/>
  <c r="O12" i="116"/>
  <c r="K27" i="114"/>
  <c r="K26" i="114"/>
  <c r="K25" i="114"/>
  <c r="O13" i="114"/>
  <c r="O12" i="114"/>
  <c r="O11" i="114"/>
  <c r="K34" i="116" l="1"/>
  <c r="K28" i="114"/>
  <c r="I33" i="106"/>
  <c r="I31" i="106"/>
  <c r="K32" i="94"/>
  <c r="K31" i="94"/>
  <c r="K32" i="106" l="1"/>
  <c r="K33" i="94"/>
  <c r="K35" i="94" s="1"/>
  <c r="O14" i="94"/>
  <c r="O13" i="94"/>
  <c r="O12" i="94"/>
  <c r="K34" i="106" l="1"/>
  <c r="K33" i="106"/>
  <c r="K31" i="106"/>
  <c r="P14" i="106"/>
  <c r="P13" i="106"/>
  <c r="P12" i="106"/>
  <c r="K36" i="106" l="1"/>
  <c r="J35" i="106" s="1"/>
</calcChain>
</file>

<file path=xl/sharedStrings.xml><?xml version="1.0" encoding="utf-8"?>
<sst xmlns="http://schemas.openxmlformats.org/spreadsheetml/2006/main" count="565" uniqueCount="231">
  <si>
    <t>1. DATOS DEL PROCESO</t>
  </si>
  <si>
    <t>No. PROCESO</t>
  </si>
  <si>
    <t>OBJETO:</t>
  </si>
  <si>
    <t>2. IDENTIFICACIÓN DEL OFERENTE</t>
  </si>
  <si>
    <t>Oferente:</t>
  </si>
  <si>
    <t>Oferente individual o Consorciado 1</t>
  </si>
  <si>
    <t>Participación</t>
  </si>
  <si>
    <t>Consorciado 2</t>
  </si>
  <si>
    <t>Consorciado 3</t>
  </si>
  <si>
    <t>CONSORCIADOS</t>
  </si>
  <si>
    <t>Experiencia general:</t>
  </si>
  <si>
    <t>PRESUPUESTO OFICIAL</t>
  </si>
  <si>
    <t xml:space="preserve">Objeto </t>
  </si>
  <si>
    <t>Experiencia general</t>
  </si>
  <si>
    <t>% Participación</t>
  </si>
  <si>
    <t>SM X % Participación</t>
  </si>
  <si>
    <t xml:space="preserve">Presupuesto oficial </t>
  </si>
  <si>
    <t>Presupuesto expresado en SMMLV</t>
  </si>
  <si>
    <t>TOTAL SMMLV</t>
  </si>
  <si>
    <t xml:space="preserve">CUMPLE </t>
  </si>
  <si>
    <t>NO CUMPLE</t>
  </si>
  <si>
    <t>N/A</t>
  </si>
  <si>
    <t>OFERENTE EVALUADO:</t>
  </si>
  <si>
    <t>Datos del proceso</t>
  </si>
  <si>
    <t>No. Proceso</t>
  </si>
  <si>
    <t>Objeto</t>
  </si>
  <si>
    <t>NO</t>
  </si>
  <si>
    <t>¿Incluye copia matricula profesional?</t>
  </si>
  <si>
    <t>Observaciones AVAL:</t>
  </si>
  <si>
    <t>¿La propuesta está avalada por un ingeniero civil?</t>
  </si>
  <si>
    <t>CUMPLIMIENTO EXPERIENCIA DEL PROPONENTE</t>
  </si>
  <si>
    <t>3. AVAL DE LA PROPUESTA (Capítulo II, Numeral 2.1)</t>
  </si>
  <si>
    <t xml:space="preserve">Contratante </t>
  </si>
  <si>
    <t>Mipyime</t>
  </si>
  <si>
    <t>Emprendimiento Mujeres</t>
  </si>
  <si>
    <t xml:space="preserve">SI </t>
  </si>
  <si>
    <t>EVALUACIÓN CRITERIOS TECNICOS HABILITANTES Y DE EXPERIENCIA</t>
  </si>
  <si>
    <t xml:space="preserve">No. </t>
  </si>
  <si>
    <t xml:space="preserve">Valor total del contrato de acuerdo con certiticación </t>
  </si>
  <si>
    <t xml:space="preserve">Numero de Contrato </t>
  </si>
  <si>
    <t xml:space="preserve">Salarios Mínimos </t>
  </si>
  <si>
    <t xml:space="preserve">OBSERVACIONES </t>
  </si>
  <si>
    <t xml:space="preserve">OBSERVACION FACTORES DE PONDERACION </t>
  </si>
  <si>
    <t xml:space="preserve">4. EXIGENCIA MÍNIMA DE LA EXPERIENCIA DEL PROPONENTE </t>
  </si>
  <si>
    <t>Requerimiento de Experiencia</t>
  </si>
  <si>
    <t xml:space="preserve">EXPERIENCIA ACREDITADA </t>
  </si>
  <si>
    <t xml:space="preserve">EXPERIENCIA  ACREDITADA </t>
  </si>
  <si>
    <t>INVITACION ABIERTA 002-2025</t>
  </si>
  <si>
    <t xml:space="preserve">VERIFICACION REQUISITOS TECNICOS </t>
  </si>
  <si>
    <t xml:space="preserve">PERFIL </t>
  </si>
  <si>
    <t xml:space="preserve">CUMPLE/NO CUMPLE </t>
  </si>
  <si>
    <t>RECURSO HUMANO ADICIONAL NECESARIO PARA LA EJECUCION</t>
  </si>
  <si>
    <t>FOLIO</t>
  </si>
  <si>
    <t>CONTRATAR LOS SERVICIOS DE UNA EMPRESA ESPECIALIZADA EN ACTIVIDADES OPERATIVAS, EVENTOS LOGISTICOS RELACIONADOS CON BTL CON PERSONAL PREPARADO PARA: PROMOCION, ACTIVACION, DIFUSION E IMPULSO DE LOS DIFERENTES PRODUCTOS DE LA EMPRESA DE LICORES DE CUNDINAMARCA EN LOS DIFERENTES ESCENARIOS QUE SEAN NECESARIOS PARA FORTALECER LAS ACTIVIDADES COMERCIALES PERTINENTES AL MERCADO A NIVEL NACIONAL PARA IMPULSO DE LAS MASRCAS NECTAR Y RON SANTAFE.</t>
  </si>
  <si>
    <t xml:space="preserve">GRUPO ARMAR SAS </t>
  </si>
  <si>
    <t>307.97</t>
  </si>
  <si>
    <t>GRUPO EMPRESARIAL EN LINEA S.A.</t>
  </si>
  <si>
    <t>PRESTACION DE SERVICIO BTL, ACTIVACIÓN DE CAMPAÑAS PUBLICITAROIAS DEL CONTRATANTE EN BOGOTÁ Y EN CUNDINAMARCA.</t>
  </si>
  <si>
    <t>NO TIENE NUMERO DE CONTRATO</t>
  </si>
  <si>
    <t>FEDEPAPA</t>
  </si>
  <si>
    <t>REALIZAR O ESTABLECER LA CREACIÓN ESTRATEGICA, DESARROLLO Y LOGISTICA DE TODAS LAS ACCIONES BTL DE "LA ESCULA DE LA PAPA" EN EL MARCO DE LA CAMPAÑA DE PROMOCIÓN AL CONSUMO DE PAPA, CUYO OBJETIVO ES CAPACITAR AL CONSUMIDOR DE PAPA EN SUS DISTINTAS RECETAS Y MOMENTOS DEL CONSUMO DEL DÍA Y FOMENTAR EL CONSUMO PER CÁPITA DE PAPA EN FRESCO DE PRODUCCIÓN COLOMBIANO</t>
  </si>
  <si>
    <t>007 DE 2024</t>
  </si>
  <si>
    <t xml:space="preserve">CONTRATACION DEL SERVICIO DE APOYO LOGISTICO PARA LA REALIZACIÓN PARA LA ASAMBLEA GENERAL DE ACCIONISTAS </t>
  </si>
  <si>
    <t>INVITACION ABIERTA 008- 2025</t>
  </si>
  <si>
    <t>GRUPO ARMAR S.A.S</t>
  </si>
  <si>
    <t>JUAN PABLO CORTÉS URQUIJO</t>
  </si>
  <si>
    <t>Profesional en Administración de Empresas o áreas afines o Técnica o tecnológica profesional en logística para la producción de eventos o áreas afines.</t>
  </si>
  <si>
    <r>
      <rPr>
        <b/>
        <sz val="11"/>
        <color theme="1"/>
        <rFont val="Calibri Light"/>
        <family val="2"/>
        <scheme val="major"/>
      </rPr>
      <t>PERFIL:</t>
    </r>
    <r>
      <rPr>
        <sz val="11"/>
        <color theme="1"/>
        <rFont val="Calibri Light"/>
        <family val="2"/>
        <scheme val="major"/>
      </rPr>
      <t xml:space="preserve"> ADMINISTRADOR DE EMPRESAS    - UNIVERSIDAD DE UNIVERSIDAD DE LA SABANA - MAYO 2000             </t>
    </r>
    <r>
      <rPr>
        <b/>
        <sz val="11"/>
        <color theme="1"/>
        <rFont val="Calibri Light"/>
        <family val="2"/>
        <scheme val="major"/>
      </rPr>
      <t xml:space="preserve">CUMPLE  </t>
    </r>
  </si>
  <si>
    <t>61-64</t>
  </si>
  <si>
    <t>COORDINADOR ADMINISTRATIVO</t>
  </si>
  <si>
    <t xml:space="preserve"> Profesional en Administración de Empresas o áreas afines o Técnica o Tecnológica profesional en logística
para la producción de eventos o áreas afines</t>
  </si>
  <si>
    <t>Experiencia certificada no inferior a (8) ocho años en gestión operativa de eventos como Director o Coordinador de
proyectos o eventos (Gerencia Operativa)</t>
  </si>
  <si>
    <t>MARIBEL MUÑOZ RODRIGUEZ</t>
  </si>
  <si>
    <t>DIRECTORA OPERATIVA</t>
  </si>
  <si>
    <t xml:space="preserve">Experiencia certificada no inferior a (8) ocho años en gestión operativa de eventos como Director o Coordinador de proyectos
o eventos (Gerencia Operativa) </t>
  </si>
  <si>
    <r>
      <rPr>
        <b/>
        <sz val="11"/>
        <color theme="1"/>
        <rFont val="Calibri Light"/>
        <family val="2"/>
        <scheme val="major"/>
      </rPr>
      <t xml:space="preserve">PERFIL: </t>
    </r>
    <r>
      <rPr>
        <sz val="11"/>
        <color theme="1"/>
        <rFont val="Calibri Light"/>
        <family val="2"/>
        <scheme val="major"/>
      </rPr>
      <t xml:space="preserve">EJECUTIVA DE CUENTA </t>
    </r>
    <r>
      <rPr>
        <b/>
        <sz val="11"/>
        <color theme="1"/>
        <rFont val="Calibri Light"/>
        <family val="2"/>
        <scheme val="major"/>
      </rPr>
      <t xml:space="preserve">                            EMPRESA QUE CERTIFICA LA EXPERIENCIA : </t>
    </r>
    <r>
      <rPr>
        <sz val="11"/>
        <color theme="1"/>
        <rFont val="Calibri Light"/>
        <family val="2"/>
        <scheme val="major"/>
      </rPr>
      <t xml:space="preserve"> MARKETING SERVICES DE COLOMBIA                                                     </t>
    </r>
    <r>
      <rPr>
        <b/>
        <sz val="11"/>
        <color theme="1"/>
        <rFont val="Calibri Light"/>
        <family val="2"/>
        <scheme val="major"/>
      </rPr>
      <t xml:space="preserve">TIEMPO DE EXPERIENCIA:  </t>
    </r>
    <r>
      <rPr>
        <sz val="11"/>
        <color theme="1"/>
        <rFont val="Calibri Light"/>
        <family val="2"/>
        <scheme val="major"/>
      </rPr>
      <t>2</t>
    </r>
    <r>
      <rPr>
        <b/>
        <sz val="11"/>
        <color theme="1"/>
        <rFont val="Calibri Light"/>
        <family val="2"/>
        <scheme val="major"/>
      </rPr>
      <t xml:space="preserve"> </t>
    </r>
    <r>
      <rPr>
        <sz val="11"/>
        <color theme="1"/>
        <rFont val="Calibri Light"/>
        <family val="2"/>
        <scheme val="major"/>
      </rPr>
      <t xml:space="preserve"> AÑOS Y 5 MESES                                    </t>
    </r>
    <r>
      <rPr>
        <b/>
        <sz val="11"/>
        <color theme="1"/>
        <rFont val="Calibri Light"/>
        <family val="2"/>
        <scheme val="major"/>
      </rPr>
      <t xml:space="preserve">CUMPLE  </t>
    </r>
  </si>
  <si>
    <t>COORDINADOR DE EVENTOS</t>
  </si>
  <si>
    <t>SEBASTIAN BUITRAGO</t>
  </si>
  <si>
    <t xml:space="preserve">Profesional en Comunicación Social y/o
Periodismo </t>
  </si>
  <si>
    <r>
      <rPr>
        <b/>
        <sz val="11"/>
        <color theme="1"/>
        <rFont val="Calibri Light"/>
        <family val="2"/>
        <scheme val="major"/>
      </rPr>
      <t>PERFIL PROFESIONAL</t>
    </r>
    <r>
      <rPr>
        <sz val="11"/>
        <color theme="1"/>
        <rFont val="Calibri Light"/>
        <family val="2"/>
        <scheme val="major"/>
      </rPr>
      <t xml:space="preserve">  -  COMUNICACIÓN SOCIAL- PERIODISMO
 </t>
    </r>
    <r>
      <rPr>
        <b/>
        <sz val="11"/>
        <color theme="1"/>
        <rFont val="Calibri Light"/>
        <family val="2"/>
        <scheme val="major"/>
      </rPr>
      <t xml:space="preserve">CUMPLE  </t>
    </r>
  </si>
  <si>
    <t>Experiencia certificada no inferior a (5)
cinco años en gestión administrativa
(Control de presupuesto – facturación –
Gestión Documental)</t>
  </si>
  <si>
    <r>
      <rPr>
        <b/>
        <sz val="11"/>
        <color theme="1"/>
        <rFont val="Calibri Light"/>
        <family val="2"/>
        <scheme val="major"/>
      </rPr>
      <t xml:space="preserve">PERFIL: </t>
    </r>
    <r>
      <rPr>
        <sz val="11"/>
        <color theme="1"/>
        <rFont val="Calibri Light"/>
        <family val="2"/>
        <scheme val="major"/>
      </rPr>
      <t xml:space="preserve">DIRECTOR DE MERCADEO  </t>
    </r>
    <r>
      <rPr>
        <b/>
        <sz val="11"/>
        <color theme="1"/>
        <rFont val="Calibri Light"/>
        <family val="2"/>
        <scheme val="major"/>
      </rPr>
      <t xml:space="preserve">                            EMPRESA QUE CERTIFICA LA EXPERIENCIA : </t>
    </r>
    <r>
      <rPr>
        <sz val="11"/>
        <color theme="1"/>
        <rFont val="Calibri Light"/>
        <family val="2"/>
        <scheme val="major"/>
      </rPr>
      <t xml:space="preserve"> FONDO NACIONAL DE FOMENTO DE LA PAPA FEDEPAPA
    </t>
    </r>
    <r>
      <rPr>
        <b/>
        <sz val="11"/>
        <color theme="1"/>
        <rFont val="Calibri Light"/>
        <family val="2"/>
        <scheme val="major"/>
      </rPr>
      <t xml:space="preserve"> TIEMPO DE EXPERIENCIA: </t>
    </r>
    <r>
      <rPr>
        <sz val="11"/>
        <color theme="1"/>
        <rFont val="Calibri Light"/>
        <family val="2"/>
        <scheme val="major"/>
      </rPr>
      <t xml:space="preserve">11 MESES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</si>
  <si>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DIRECTOR CAMPAÑA DE CONSUMO DE PAPA</t>
    </r>
    <r>
      <rPr>
        <b/>
        <sz val="11"/>
        <color theme="1"/>
        <rFont val="Calibri Light"/>
        <family val="2"/>
        <scheme val="major"/>
      </rPr>
      <t xml:space="preserve">                          
 EMPRESA QUE CERTIFICA LA EXPERIENCIA : </t>
    </r>
    <r>
      <rPr>
        <sz val="11"/>
        <color theme="1"/>
        <rFont val="Calibri Light"/>
        <family val="2"/>
        <scheme val="major"/>
      </rPr>
      <t xml:space="preserve"> FONDO NACIONAL DE FOMENTO DE LA PAPA FEDEPAPA
    </t>
    </r>
    <r>
      <rPr>
        <b/>
        <sz val="11"/>
        <color theme="1"/>
        <rFont val="Calibri Light"/>
        <family val="2"/>
        <scheme val="major"/>
      </rPr>
      <t xml:space="preserve"> TIEMPO DE EXPERIENCIA: </t>
    </r>
    <r>
      <rPr>
        <sz val="11"/>
        <color theme="1"/>
        <rFont val="Calibri Light"/>
        <family val="2"/>
        <scheme val="major"/>
      </rPr>
      <t xml:space="preserve">11 MESES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</si>
  <si>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 xml:space="preserve">DIRECTOR GENERAL </t>
    </r>
    <r>
      <rPr>
        <b/>
        <sz val="11"/>
        <color theme="1"/>
        <rFont val="Calibri Light"/>
        <family val="2"/>
        <scheme val="major"/>
      </rPr>
      <t xml:space="preserve">                          
 EMPRESA QUE CERTIFICA LA EXPERIENCIA : </t>
    </r>
    <r>
      <rPr>
        <sz val="11"/>
        <color theme="1"/>
        <rFont val="Calibri Light"/>
        <family val="2"/>
        <scheme val="major"/>
      </rPr>
      <t xml:space="preserve"> JB AGENCY
    </t>
    </r>
    <r>
      <rPr>
        <b/>
        <sz val="11"/>
        <color theme="1"/>
        <rFont val="Calibri Light"/>
        <family val="2"/>
        <scheme val="major"/>
      </rPr>
      <t xml:space="preserve"> TIEMPO DE EXPERIENCIA: </t>
    </r>
    <r>
      <rPr>
        <sz val="11"/>
        <color theme="1"/>
        <rFont val="Calibri Light"/>
        <family val="2"/>
        <scheme val="major"/>
      </rPr>
      <t xml:space="preserve">3 AÑOS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</si>
  <si>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 xml:space="preserve">DIRECTOR PROYECTOS </t>
    </r>
    <r>
      <rPr>
        <b/>
        <sz val="11"/>
        <color theme="1"/>
        <rFont val="Calibri Light"/>
        <family val="2"/>
        <scheme val="major"/>
      </rPr>
      <t xml:space="preserve">                          
 EMPRESA QUE CERTIFICA LA EXPERIENCIA : </t>
    </r>
    <r>
      <rPr>
        <sz val="11"/>
        <color theme="1"/>
        <rFont val="Calibri Light"/>
        <family val="2"/>
        <scheme val="major"/>
      </rPr>
      <t xml:space="preserve">GRAFITECK
    </t>
    </r>
    <r>
      <rPr>
        <b/>
        <sz val="11"/>
        <color theme="1"/>
        <rFont val="Calibri Light"/>
        <family val="2"/>
        <scheme val="major"/>
      </rPr>
      <t xml:space="preserve"> TIEMPO DE EXPERIENCIA:</t>
    </r>
    <r>
      <rPr>
        <sz val="11"/>
        <color theme="1"/>
        <rFont val="Calibri Light"/>
        <family val="2"/>
        <scheme val="major"/>
      </rPr>
      <t xml:space="preserve"> 1 AÑO 10 MESES                                 </t>
    </r>
    <r>
      <rPr>
        <b/>
        <sz val="11"/>
        <color theme="1"/>
        <rFont val="Calibri Light"/>
        <family val="2"/>
        <scheme val="major"/>
      </rPr>
      <t xml:space="preserve">CUMPLE  </t>
    </r>
  </si>
  <si>
    <t>PRODUCTOR TECNICO DE EVENTOS</t>
  </si>
  <si>
    <t xml:space="preserve">DANIEL JOSÉ SIMIK DEL OLLO </t>
  </si>
  <si>
    <t>Profesional en Ingeniería, Ingeniería Electrónica, Ingeniero de Sonido o a fines</t>
  </si>
  <si>
    <t>Experiencia certificada no inferior a (8) ocho
años en la instalación y manejo de sistemas de
sonido, iluminación y equipos de energía.</t>
  </si>
  <si>
    <r>
      <rPr>
        <b/>
        <sz val="11"/>
        <color theme="1"/>
        <rFont val="Calibri Light"/>
        <family val="2"/>
        <scheme val="major"/>
      </rPr>
      <t xml:space="preserve">PERFIL PROFESIONAL: </t>
    </r>
    <r>
      <rPr>
        <sz val="11"/>
        <color theme="1"/>
        <rFont val="Calibri Light"/>
        <family val="2"/>
        <scheme val="major"/>
      </rPr>
      <t xml:space="preserve">INGENIERO ELECTRONICO  INSTITUTO UNIVERSITARIO DFE TECNOLOGIA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</si>
  <si>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TECNICO ELECTRONICO.</t>
    </r>
    <r>
      <rPr>
        <b/>
        <sz val="11"/>
        <color theme="1"/>
        <rFont val="Calibri Light"/>
        <family val="2"/>
        <scheme val="major"/>
      </rPr>
      <t xml:space="preserve"> </t>
    </r>
    <r>
      <rPr>
        <sz val="11"/>
        <color theme="1"/>
        <rFont val="Calibri Light"/>
        <family val="2"/>
        <scheme val="major"/>
      </rPr>
      <t xml:space="preserve">INSTALACIÓN DE EQUIPOS Y MANTENIMIENTO </t>
    </r>
    <r>
      <rPr>
        <b/>
        <sz val="11"/>
        <color theme="1"/>
        <rFont val="Calibri Light"/>
        <family val="2"/>
        <scheme val="major"/>
      </rPr>
      <t xml:space="preserve">                           EMPRESA QUE CERTIFICA LA EXPERIENCIA : </t>
    </r>
    <r>
      <rPr>
        <sz val="11"/>
        <color theme="1"/>
        <rFont val="Calibri Light"/>
        <family val="2"/>
        <scheme val="major"/>
      </rPr>
      <t xml:space="preserve"> REPRECLINLAB C.A.                                                         </t>
    </r>
    <r>
      <rPr>
        <b/>
        <sz val="11"/>
        <color theme="1"/>
        <rFont val="Calibri Light"/>
        <family val="2"/>
        <scheme val="major"/>
      </rPr>
      <t xml:space="preserve">TIEMPO DE EXPERIENCIA: </t>
    </r>
    <r>
      <rPr>
        <sz val="11"/>
        <color theme="1"/>
        <rFont val="Calibri Light"/>
        <family val="2"/>
        <scheme val="major"/>
      </rPr>
      <t xml:space="preserve">7  MESES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</si>
  <si>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 xml:space="preserve">DIRECTOR DE PLANTA- ENCARGADO DEL TALLER DE PRODUCCIÓN Y CENTRO DE NEGOCIOS </t>
    </r>
    <r>
      <rPr>
        <b/>
        <sz val="11"/>
        <color theme="1"/>
        <rFont val="Calibri Light"/>
        <family val="2"/>
        <scheme val="major"/>
      </rPr>
      <t xml:space="preserve">                        EMPRESA QUE CERTIFICA LA EXPERIENCIA : </t>
    </r>
    <r>
      <rPr>
        <sz val="11"/>
        <color theme="1"/>
        <rFont val="Calibri Light"/>
        <family val="2"/>
        <scheme val="major"/>
      </rPr>
      <t xml:space="preserve"> MILLENIUMPARK TECHNOLOGY C.A                                                           </t>
    </r>
    <r>
      <rPr>
        <b/>
        <sz val="11"/>
        <color theme="1"/>
        <rFont val="Calibri Light"/>
        <family val="2"/>
        <scheme val="major"/>
      </rPr>
      <t xml:space="preserve">TIEMPO DE EXPERIENCIA: </t>
    </r>
    <r>
      <rPr>
        <sz val="11"/>
        <color theme="1"/>
        <rFont val="Calibri Light"/>
        <family val="2"/>
        <scheme val="major"/>
      </rPr>
      <t xml:space="preserve">4 AÑOS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</si>
  <si>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 xml:space="preserve">DIRECTOR GENERAL </t>
    </r>
    <r>
      <rPr>
        <b/>
        <sz val="11"/>
        <color theme="1"/>
        <rFont val="Calibri Light"/>
        <family val="2"/>
        <scheme val="major"/>
      </rPr>
      <t xml:space="preserve">                            EMPRESA QUE CERTIFICA LA EXPERIENCIA : </t>
    </r>
    <r>
      <rPr>
        <sz val="11"/>
        <color theme="1"/>
        <rFont val="Calibri Light"/>
        <family val="2"/>
        <scheme val="major"/>
      </rPr>
      <t xml:space="preserve"> INTELIGENCIA ARTIFICIAL SIMIK C.A                                                       </t>
    </r>
    <r>
      <rPr>
        <b/>
        <sz val="11"/>
        <color theme="1"/>
        <rFont val="Calibri Light"/>
        <family val="2"/>
        <scheme val="major"/>
      </rPr>
      <t xml:space="preserve">TIEMPO DE EXPERIENCIA: </t>
    </r>
    <r>
      <rPr>
        <sz val="11"/>
        <color theme="1"/>
        <rFont val="Calibri Light"/>
        <family val="2"/>
        <scheme val="major"/>
      </rPr>
      <t xml:space="preserve">3 AÑOS 7 MESES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</si>
  <si>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TECNICO EN MANTENIMIENTO DE PREVENTIVO Y CORRECTIVO DE ATRACCIONES</t>
    </r>
    <r>
      <rPr>
        <b/>
        <sz val="11"/>
        <color theme="1"/>
        <rFont val="Calibri Light"/>
        <family val="2"/>
        <scheme val="major"/>
      </rPr>
      <t xml:space="preserve">                            EMPRESA QUE CERTIFICA LA EXPERIENCIA : </t>
    </r>
    <r>
      <rPr>
        <sz val="11"/>
        <color theme="1"/>
        <rFont val="Calibri Light"/>
        <family val="2"/>
        <scheme val="major"/>
      </rPr>
      <t xml:space="preserve"> ADVENTURE CITY CURAZAO                                                      </t>
    </r>
    <r>
      <rPr>
        <b/>
        <sz val="11"/>
        <color theme="1"/>
        <rFont val="Calibri Light"/>
        <family val="2"/>
        <scheme val="major"/>
      </rPr>
      <t xml:space="preserve">TIEMPO DE EXPERIENCIA:  </t>
    </r>
    <r>
      <rPr>
        <sz val="11"/>
        <color theme="1"/>
        <rFont val="Calibri Light"/>
        <family val="2"/>
        <scheme val="major"/>
      </rPr>
      <t xml:space="preserve">9 AÑOS                                    </t>
    </r>
    <r>
      <rPr>
        <b/>
        <sz val="11"/>
        <color theme="1"/>
        <rFont val="Calibri Light"/>
        <family val="2"/>
        <scheme val="major"/>
      </rPr>
      <t xml:space="preserve">CUMPLE  </t>
    </r>
  </si>
  <si>
    <t xml:space="preserve">CONTRATAR LOS SERVICIOS DE UNA EMPRESA ESPECIALIZADA EN ACTIVIDADES OPERATIVAS, EVENTOS LOGISTICOS RELACIONADOS CON BTL CON PERSONAL PREPARADO PARA: PROMOCION, ACTIVACION, DIFUSION E IMPULSO DE LOS DIFERENTES PRODUCTOS DE LA EMPRESA DE LICORES DE CUNDINAMARCA EN LOS DIFERENTES ESCENARIOS QUE SEAN NECESARIOS PARA FORTALECER LAS ACTIVIDADES COMERCIALES PERTINENTES AL MERCADO A NIVEL NACIONAL PARA IMPULSO DE LAS MASRCAS NECTAR Y RON SANTAFE.					</t>
  </si>
  <si>
    <t>BPM LIGTH AND SOUND PRODUCCIONES SAS</t>
  </si>
  <si>
    <t>AMBAR HOUSE S.A.S</t>
  </si>
  <si>
    <t xml:space="preserve">PRESTACION DE SERVICIO PARA LA ORGANIZACIÓN DESARROLLO, APOYO TÉCNICO Y LOGISTICO PARA LA REALIZACIÓN DE LAS ACTIVIDADES INCLUIDAS DENTRO DE LOS PLANES DE MARCA Y ESTRATEGIAS DE MARKETING BTL, PLANEACIÓN, PRODUCCION Y EJECUCIÓN DE EVENTOS, ACTIVACIONES BTL Y EXPERIENCIAS DE MARCA CONCEPTUALIZACIÓN Y DISEÑO DE ESTRATEGIAS, MONTAJE Y OPERACIÓN DE EVENTOS, PRODUCCIÓN AUDIOVISUAL, GESTIÓN DE TALENTO HUMANO, COORDINACIÓN LOGISTICA Y CUALQUIER OTRA ACCIÓN REQUERIDA PARA LA EFECTIVA REALIZACIÓN DEL PROYECTO. </t>
  </si>
  <si>
    <t>AMH-03-24 2022 - 03-2023 PSBTL</t>
  </si>
  <si>
    <t>INVERSIONES TRIPLE M S.A.S</t>
  </si>
  <si>
    <t xml:space="preserve">PRESTACIÓN DE SERVICIOS PARA LA PLANIFICACIÓN, PRODUCCIÓN Y EJECUCIÓN DE EVENTOS, ACTIVACIONES BTL Y EXPERIENCIAS DE MARCA, INCLUYENDO DOPORTE TÉCNICO Y LOGISTICO, DISEÑO ESTRATGICO, PRODUCCIÓN AUDIO VISUAL, GESTIÓN DE TALENTO Y COORDINACIÓN OPERATIVA, SEGÚN LOS REQUERIMIENTOS DEL PROYECTO. </t>
  </si>
  <si>
    <t>EMPRESAS PUBLICAS DE CUNDINAMARCA</t>
  </si>
  <si>
    <t xml:space="preserve">PRESTACIÓN DE SERVICIOS PARA EL APOYO LOGISTICO PARA LA ORGANIZACIÓN DIGITAL, DESARROLLO Y APOYO TÉCICO PARA LA REALIZACIÓN DEL CONGRESO VIRTUAL DE AGUA POTABLE Y SANEAMIENTO BÁSICO, AGUA PARA EL PROGRESO DE EMPRESAS PÚBLICAS DE CUNDINAMARCA S.A. E S.P, LA RENDICIÓN DE CUENTAS A LA CIUDADANIA Y EL FORTALECIMIENTO DE LA DE LA CULTURA ORGANIZACIONAL DE RESPONSABILIDAD EN RENDIR CUENTAS. </t>
  </si>
  <si>
    <t>001-2021-2022-TRM-BTL</t>
  </si>
  <si>
    <t>EPC-PS-356-2020</t>
  </si>
  <si>
    <t>BPM LIGHT AND SOUND PRODUCCIONES SAS</t>
  </si>
  <si>
    <t>DIRECTORA OPERATIVO</t>
  </si>
  <si>
    <r>
      <rPr>
        <b/>
        <sz val="11"/>
        <color theme="1"/>
        <rFont val="Calibri Light"/>
        <family val="2"/>
        <scheme val="major"/>
      </rPr>
      <t>PERFIL:</t>
    </r>
    <r>
      <rPr>
        <sz val="11"/>
        <color theme="1"/>
        <rFont val="Calibri Light"/>
        <family val="2"/>
        <scheme val="major"/>
      </rPr>
      <t xml:space="preserve"> CONTADOR PUBLICO- UNIVERSIDAD CENTRAL                                                                    </t>
    </r>
    <r>
      <rPr>
        <b/>
        <sz val="11"/>
        <color theme="1"/>
        <rFont val="Calibri Light"/>
        <family val="2"/>
        <scheme val="major"/>
      </rPr>
      <t xml:space="preserve">CUMPLE  </t>
    </r>
  </si>
  <si>
    <t>SARA EDITH VEGA CHAVES</t>
  </si>
  <si>
    <r>
      <rPr>
        <b/>
        <sz val="11"/>
        <color theme="1"/>
        <rFont val="Calibri Light"/>
        <family val="2"/>
        <scheme val="major"/>
      </rPr>
      <t>PERFIL PROFESIONAL</t>
    </r>
    <r>
      <rPr>
        <sz val="11"/>
        <color theme="1"/>
        <rFont val="Calibri Light"/>
        <family val="2"/>
        <scheme val="major"/>
      </rPr>
      <t xml:space="preserve">  -  COMUNICADORA SOCIAL Y PERIODISMO- FUNDACIÓN UNIVERSITARIA LOS LIBERTADORES
 </t>
    </r>
    <r>
      <rPr>
        <b/>
        <sz val="11"/>
        <color theme="1"/>
        <rFont val="Calibri Light"/>
        <family val="2"/>
        <scheme val="major"/>
      </rPr>
      <t xml:space="preserve">CUMPLE  </t>
    </r>
  </si>
  <si>
    <t>58-61</t>
  </si>
  <si>
    <t>HERNAN GOMEZ COGOLLOS</t>
  </si>
  <si>
    <r>
      <rPr>
        <b/>
        <sz val="11"/>
        <color theme="1"/>
        <rFont val="Calibri Light"/>
        <family val="2"/>
        <scheme val="major"/>
      </rPr>
      <t xml:space="preserve">PERFIL PROFESIONAL: </t>
    </r>
    <r>
      <rPr>
        <sz val="11"/>
        <color theme="1"/>
        <rFont val="Calibri Light"/>
        <family val="2"/>
        <scheme val="major"/>
      </rPr>
      <t xml:space="preserve">INGENIERIA DE SISTEMAS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</si>
  <si>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COORDINADOR DE EVENTOS</t>
    </r>
    <r>
      <rPr>
        <b/>
        <sz val="11"/>
        <color theme="1"/>
        <rFont val="Calibri Light"/>
        <family val="2"/>
        <scheme val="major"/>
      </rPr>
      <t xml:space="preserve">                           EMPRESA QUE CERTIFICA LA EXPERIENCIA : </t>
    </r>
    <r>
      <rPr>
        <sz val="11"/>
        <color theme="1"/>
        <rFont val="Calibri Light"/>
        <family val="2"/>
        <scheme val="major"/>
      </rPr>
      <t xml:space="preserve">BPM LIGHT AND SOUND PRODUCCIONES SAS                                          </t>
    </r>
    <r>
      <rPr>
        <b/>
        <sz val="11"/>
        <color theme="1"/>
        <rFont val="Calibri Light"/>
        <family val="2"/>
        <scheme val="major"/>
      </rPr>
      <t xml:space="preserve">TIEMPO DE EXPERIENCIA:  </t>
    </r>
    <r>
      <rPr>
        <sz val="11"/>
        <color theme="1"/>
        <rFont val="Calibri Light"/>
        <family val="2"/>
        <scheme val="major"/>
      </rPr>
      <t xml:space="preserve">8 AÑOS 9 MESES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</si>
  <si>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DIRECTOR COMERCIAL</t>
    </r>
    <r>
      <rPr>
        <b/>
        <sz val="11"/>
        <color theme="1"/>
        <rFont val="Calibri Light"/>
        <family val="2"/>
        <scheme val="major"/>
      </rPr>
      <t xml:space="preserve">                            EMPRESA QUE CERTIFICA LA EXPERIENCIA : </t>
    </r>
    <r>
      <rPr>
        <sz val="11"/>
        <color theme="1"/>
        <rFont val="Calibri Light"/>
        <family val="2"/>
        <scheme val="major"/>
      </rPr>
      <t xml:space="preserve"> GRUPO ARMAR S.A.S                                          </t>
    </r>
    <r>
      <rPr>
        <b/>
        <sz val="11"/>
        <color theme="1"/>
        <rFont val="Calibri Light"/>
        <family val="2"/>
        <scheme val="major"/>
      </rPr>
      <t xml:space="preserve">TIEMPO DE EXPERIENCIA:  </t>
    </r>
    <r>
      <rPr>
        <sz val="11"/>
        <color theme="1"/>
        <rFont val="Calibri Light"/>
        <family val="2"/>
        <scheme val="major"/>
      </rPr>
      <t xml:space="preserve">15 AÑOS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</si>
  <si>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DIRECTOR FINANCIERO Y ADMINISTRATIVO</t>
    </r>
    <r>
      <rPr>
        <b/>
        <sz val="11"/>
        <color theme="1"/>
        <rFont val="Calibri Light"/>
        <family val="2"/>
        <scheme val="major"/>
      </rPr>
      <t xml:space="preserve">                            EMPRESA QUE CERTIFICA LA EXPERIENCIA : </t>
    </r>
    <r>
      <rPr>
        <sz val="11"/>
        <color theme="1"/>
        <rFont val="Calibri Light"/>
        <family val="2"/>
        <scheme val="major"/>
      </rPr>
      <t xml:space="preserve">    MEIKO S.A.S.                                                                 </t>
    </r>
    <r>
      <rPr>
        <b/>
        <sz val="11"/>
        <color theme="1"/>
        <rFont val="Calibri Light"/>
        <family val="2"/>
        <scheme val="major"/>
      </rPr>
      <t xml:space="preserve">TIEMPO DE EXPERIENCIA:  </t>
    </r>
    <r>
      <rPr>
        <sz val="11"/>
        <color theme="1"/>
        <rFont val="Calibri Light"/>
        <family val="2"/>
        <scheme val="major"/>
      </rPr>
      <t xml:space="preserve">4 AÑOS                                    </t>
    </r>
    <r>
      <rPr>
        <b/>
        <sz val="11"/>
        <color theme="1"/>
        <rFont val="Calibri Light"/>
        <family val="2"/>
        <scheme val="major"/>
      </rPr>
      <t xml:space="preserve">CUMPLE  </t>
    </r>
  </si>
  <si>
    <r>
      <rPr>
        <b/>
        <sz val="11"/>
        <color theme="1"/>
        <rFont val="Calibri Light"/>
        <family val="2"/>
        <scheme val="major"/>
      </rPr>
      <t>PERFIL:</t>
    </r>
    <r>
      <rPr>
        <sz val="11"/>
        <color theme="1"/>
        <rFont val="Calibri Light"/>
        <family val="2"/>
        <scheme val="major"/>
      </rPr>
      <t xml:space="preserve"> TECNOLOGA PUBLICISTA Y COMUNICADORA SOCIAL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</si>
  <si>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 xml:space="preserve">EJECUTIVO DE CUENTA  </t>
    </r>
    <r>
      <rPr>
        <b/>
        <sz val="11"/>
        <color theme="1"/>
        <rFont val="Calibri Light"/>
        <family val="2"/>
        <scheme val="major"/>
      </rPr>
      <t xml:space="preserve">                            EMPRESA QUE CERTIFICA LA EXPERIENCIA : </t>
    </r>
    <r>
      <rPr>
        <sz val="11"/>
        <color theme="1"/>
        <rFont val="Calibri Light"/>
        <family val="2"/>
        <scheme val="major"/>
      </rPr>
      <t xml:space="preserve">  G.RUPO ARMAR S.A.S                                                      </t>
    </r>
    <r>
      <rPr>
        <b/>
        <sz val="11"/>
        <color theme="1"/>
        <rFont val="Calibri Light"/>
        <family val="2"/>
        <scheme val="major"/>
      </rPr>
      <t xml:space="preserve">TIEMPO DE EXPERIENCIA:   </t>
    </r>
    <r>
      <rPr>
        <sz val="11"/>
        <color theme="1"/>
        <rFont val="Calibri Light"/>
        <family val="2"/>
        <scheme val="major"/>
      </rPr>
      <t xml:space="preserve">7 AÑOS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</si>
  <si>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 xml:space="preserve">CORDINADORA COMERCIAL OUTSOURCING PARA PHILLIPS MORRIS INTERNATIONAL- COLTABACO  </t>
    </r>
    <r>
      <rPr>
        <b/>
        <sz val="11"/>
        <color theme="1"/>
        <rFont val="Calibri Light"/>
        <family val="2"/>
        <scheme val="major"/>
      </rPr>
      <t xml:space="preserve">                                       EMPRESA QUE CERTIFICA LA EXPERIENCIA :    </t>
    </r>
    <r>
      <rPr>
        <sz val="11"/>
        <color theme="1"/>
        <rFont val="Calibri Light"/>
        <family val="2"/>
        <scheme val="major"/>
      </rPr>
      <t xml:space="preserve"> MANPOWER PROFESSIONAL                                                                    </t>
    </r>
    <r>
      <rPr>
        <b/>
        <sz val="11"/>
        <color theme="1"/>
        <rFont val="Calibri Light"/>
        <family val="2"/>
        <scheme val="major"/>
      </rPr>
      <t xml:space="preserve">TIEMPO DE EXPERIENCIA:  </t>
    </r>
    <r>
      <rPr>
        <sz val="11"/>
        <color theme="1"/>
        <rFont val="Calibri Light"/>
        <family val="2"/>
        <scheme val="major"/>
      </rPr>
      <t>1</t>
    </r>
    <r>
      <rPr>
        <b/>
        <sz val="11"/>
        <color theme="1"/>
        <rFont val="Calibri Light"/>
        <family val="2"/>
        <scheme val="major"/>
      </rPr>
      <t xml:space="preserve"> </t>
    </r>
    <r>
      <rPr>
        <sz val="11"/>
        <color theme="1"/>
        <rFont val="Calibri Light"/>
        <family val="2"/>
        <scheme val="major"/>
      </rPr>
      <t xml:space="preserve"> AÑO Y 3 MESES                                    </t>
    </r>
    <r>
      <rPr>
        <b/>
        <sz val="11"/>
        <color theme="1"/>
        <rFont val="Calibri Light"/>
        <family val="2"/>
        <scheme val="major"/>
      </rPr>
      <t xml:space="preserve">CUMPLE  </t>
    </r>
  </si>
  <si>
    <t xml:space="preserve">El OFERENTE deberá acreditar con su propuesta, experiencia en la ejecución de contratos cuyo objeto se encuentre relacionado con la prestación de servicios de una Agencia BTL descritos en el alcance técnico del proceso. Para ello, el oferente deberá relacionar en el FORMATO No. 8 EXPERIENCIA hasta de CINCO (5) contratos que sumen el valor del presupuesto del presente proceso, es decir, QUINIENTOS MILLONES DE PESOS MCTE ($500.000.000) Incluido IVA, incluido impuesto al timbre, anexando las respectivas certificaciones de cumplimiento o actas de liquidación, cuya sumatoria sea igual o superior al cien por ciento del presupuesto oficial de este proceso.
Uno (1) de los contratos acreditados, deberá haber sido celebrado con una entidad pública, o empresa industrial y comercial del estado.  </t>
  </si>
  <si>
    <t>54-75</t>
  </si>
  <si>
    <t>INVITACION ABIERTA 008-2025</t>
  </si>
  <si>
    <t xml:space="preserve">SOLUCIONES INTEGRALES HC </t>
  </si>
  <si>
    <t>El OFERENTE deberá acreditar con su propuesta, experiencia en la ejecución de contratos cuyo objeto se encuentre relacionado con la prestación de servicios de una Agencia BTL descritos en el alcance técnico del proceso. Para ello, el oferente deberá relacionar en el FORMATO No. 8 EXPERIENCIA hasta de CINCO (5) contratos que sumen el valor del presupuesto del presente proceso, es decir, QUINIENTOS MILLONES DE PESOS MCTE ($500.000.000) Incluido IVA, incluido impuesto al timbre, anexando las respectivas certificaciones de cumplimiento o actas de liquidación, cuya sumatoria sea igual o superior al cien por ciento del presupuesto oficial de este proceso.
Uno (1) de los contratos acreditados, deberá haber sido celebrado con una entidad pública, o empresa industrial y comercial del estado.</t>
  </si>
  <si>
    <t xml:space="preserve">LA PRESENTACION DE SERVICIOS DE OPERADOR LOGISTICO PARA LA REALIZACION DE LAS ACTIVIDADES OPERATIVAS LOGISTICAS Y ASISTENCIALES REQUERIDAS A NIVEL NACIONAL Y/O INTERNACIONAL QUE EN EJERCICIO DE SUS FUNCIONES DEBE ATENDER  EL SEÑOR COMANDANTE DEL EJERCITO </t>
  </si>
  <si>
    <t xml:space="preserve">APOYO LOGISTICO </t>
  </si>
  <si>
    <t>082-ILCE-2016</t>
  </si>
  <si>
    <t>TERMINAL DE TRANSPORTE S.A</t>
  </si>
  <si>
    <t>PEOPLE SECURITY SAS</t>
  </si>
  <si>
    <t xml:space="preserve">El OFERENTE deberá acreditar con su propuesta, experiencia en la ejecución de contratos cuyo objeto se encuentre relacionado con la prestación de servicios de una Agencia BTL descritos en el alcance técnico del proceso. Para ello, el oferente deberá relacionar en el FORMATO No. 8 EXPERIENCIA hasta de CINCO (5) contratos que sumen el valor del presupuesto del presente proceso, es decir, QUINIENTOS MILLONES DE PESOS MCTE ($500.000.000) Incluido IVA, incluido impuesto al timbre, anexando las respectivas certificaciones de cumplimiento o actas de liquidación, cuya sumatoria sea igual o superior al cien por ciento del presupuesto oficial de este proceso.
Uno (1) de los contratos acreditados, deberá haber sido celebrado con una entidad pública, o empresa industrial y comercial del estado. </t>
  </si>
  <si>
    <t xml:space="preserve">PRESTAR LOS SERVICIOS INTEGRALES DE APOYO LOGISTICO Y DE PROMOCIÓN INSTITUCIONAL A MONTO AGOTABLE REQUERIDOS PARA EL FORTALECIMIENTO DE LA GESTIÓN INSTITUCIONAL LOCAL, EN TODOS LOS ESPACIOS, EVENTOS Y ACTIVIDADES QUE REALICE EL FONDO DE DESARROLLO LOCAL DE ENGATIVA PARA EL CUMPLIMIENTO DE LA GESTIÓN DE LA ADMINISTRACIÓN LOCAL. </t>
  </si>
  <si>
    <t>ALCALDIA LOCAL DE ENGATIVA</t>
  </si>
  <si>
    <t>161 de 2020</t>
  </si>
  <si>
    <t xml:space="preserve">PRESTAR LOS SERVICIOS LOGISTICOS Y COMO OPERADOR BTL, ATL, DIFUSIÓN, PROMOCIÓN, IMPULSO Y ACTIVACIÓN DE MARCA, A NIVEL NACIONAL CON CONTENIDOS DIGITALES MATERIAL OPO, PERSONAL Y DEMÁS ASPECTOS PARA LA CORRECTA PROMICIÓN. </t>
  </si>
  <si>
    <t>MARKETING GROUP CL S.A.S.</t>
  </si>
  <si>
    <t>PEOPLE SECURITY S.A</t>
  </si>
  <si>
    <t>CATHERINE ASTRID MORENO BUITRAGO</t>
  </si>
  <si>
    <r>
      <rPr>
        <b/>
        <sz val="11"/>
        <color theme="1"/>
        <rFont val="Calibri Light"/>
        <family val="2"/>
        <scheme val="major"/>
      </rPr>
      <t>PERFIL:</t>
    </r>
    <r>
      <rPr>
        <sz val="11"/>
        <color theme="1"/>
        <rFont val="Calibri Light"/>
        <family val="2"/>
        <scheme val="major"/>
      </rPr>
      <t xml:space="preserve"> 
ADMINISTRACIÓN DE EMPRESAS
UNIVERSIDAD COOPERATIVA DE COLOMBIA
2009
</t>
    </r>
    <r>
      <rPr>
        <b/>
        <sz val="11"/>
        <color theme="1"/>
        <rFont val="Calibri Light"/>
        <family val="2"/>
        <scheme val="major"/>
      </rPr>
      <t xml:space="preserve">CUMPLE  </t>
    </r>
  </si>
  <si>
    <t>Experiencia certificada no inferior a (8) ocho años en gestión operativa de eventos como Director o Coordinador de proyectos o eventos (Gerencia Operativa)</t>
  </si>
  <si>
    <r>
      <rPr>
        <b/>
        <sz val="11"/>
        <color theme="1"/>
        <rFont val="Calibri Light"/>
        <family val="2"/>
        <scheme val="major"/>
      </rPr>
      <t xml:space="preserve">PERFIL: 
EMPRESA QUE CERTIFICA LA EXPERIENCIA : </t>
    </r>
    <r>
      <rPr>
        <sz val="11"/>
        <color theme="1"/>
        <rFont val="Calibri Light"/>
        <family val="2"/>
        <scheme val="major"/>
      </rPr>
      <t xml:space="preserve">                                          </t>
    </r>
    <r>
      <rPr>
        <b/>
        <sz val="11"/>
        <color theme="1"/>
        <rFont val="Calibri Light"/>
        <family val="2"/>
        <scheme val="major"/>
      </rPr>
      <t xml:space="preserve">TIEMPO DE EXPERIENCIA: </t>
    </r>
    <r>
      <rPr>
        <sz val="11"/>
        <color theme="1"/>
        <rFont val="Calibri Light"/>
        <family val="2"/>
        <scheme val="major"/>
      </rPr>
      <t xml:space="preserve">    
</t>
    </r>
    <r>
      <rPr>
        <b/>
        <sz val="11"/>
        <color rgb="FFFF0000"/>
        <rFont val="Calibri Light"/>
        <family val="2"/>
        <scheme val="major"/>
      </rPr>
      <t xml:space="preserve">NO CUMPLE </t>
    </r>
    <r>
      <rPr>
        <b/>
        <sz val="11"/>
        <color theme="1"/>
        <rFont val="Calibri Light"/>
        <family val="2"/>
        <scheme val="major"/>
      </rPr>
      <t xml:space="preserve"> </t>
    </r>
  </si>
  <si>
    <t>DIRECTOR OPERATIVO</t>
  </si>
  <si>
    <t>CESAR AUGUSTO LOMBANA</t>
  </si>
  <si>
    <r>
      <rPr>
        <b/>
        <sz val="11"/>
        <color theme="1"/>
        <rFont val="Calibri Light"/>
        <family val="2"/>
        <scheme val="major"/>
      </rPr>
      <t xml:space="preserve">PERFIL:
</t>
    </r>
    <r>
      <rPr>
        <sz val="11"/>
        <color theme="1"/>
        <rFont val="Calibri Light"/>
        <family val="2"/>
        <scheme val="major"/>
      </rPr>
      <t xml:space="preserve">ADMINISTRADOR LOGISTICO    
ESCUELA DE LOGISTICA DEL EJERCITO NACIONAL
2016
</t>
    </r>
    <r>
      <rPr>
        <b/>
        <sz val="11"/>
        <color theme="1"/>
        <rFont val="Calibri Light"/>
        <family val="2"/>
        <scheme val="major"/>
      </rPr>
      <t xml:space="preserve">CUMPLE  </t>
    </r>
  </si>
  <si>
    <t xml:space="preserve">Experiencia certificada no inferior a (8) ocho años en gestión operativa de eventos como Director o Coordinador de proyectos o eventos (Gerencia Operativa) </t>
  </si>
  <si>
    <r>
      <rPr>
        <b/>
        <sz val="11"/>
        <color theme="1"/>
        <rFont val="Calibri Light"/>
        <family val="2"/>
        <scheme val="major"/>
      </rPr>
      <t>PERFIL: 
EMPRESA QUE CERTIFICA LA EXPERIENCIA:</t>
    </r>
    <r>
      <rPr>
        <sz val="11"/>
        <color theme="1"/>
        <rFont val="Calibri Light"/>
        <family val="2"/>
        <scheme val="major"/>
      </rPr>
      <t xml:space="preserve">                                                    </t>
    </r>
    <r>
      <rPr>
        <b/>
        <sz val="11"/>
        <color theme="1"/>
        <rFont val="Calibri Light"/>
        <family val="2"/>
        <scheme val="major"/>
      </rPr>
      <t xml:space="preserve">TIEMPO DE EXPERIENCIA: 
</t>
    </r>
    <r>
      <rPr>
        <b/>
        <sz val="11"/>
        <color rgb="FFFF0000"/>
        <rFont val="Calibri Light"/>
        <family val="2"/>
        <scheme val="major"/>
      </rPr>
      <t xml:space="preserve">NO CUMPLE  </t>
    </r>
  </si>
  <si>
    <t>JYNA PAOLA HOYOS HERNANDEZ</t>
  </si>
  <si>
    <r>
      <rPr>
        <b/>
        <sz val="11"/>
        <color theme="1"/>
        <rFont val="Calibri Light"/>
        <family val="2"/>
        <scheme val="major"/>
      </rPr>
      <t xml:space="preserve">PERFIL PROFESIONAL:
</t>
    </r>
    <r>
      <rPr>
        <sz val="11"/>
        <color theme="1"/>
        <rFont val="Calibri Light"/>
        <family val="2"/>
        <scheme val="major"/>
      </rPr>
      <t xml:space="preserve">COMUNICADORA SOCIAL
FUNDACIÓN UNIVERSITARIA SAN ALFONSO
2019
 </t>
    </r>
    <r>
      <rPr>
        <b/>
        <sz val="11"/>
        <color theme="1"/>
        <rFont val="Calibri Light"/>
        <family val="2"/>
        <scheme val="major"/>
      </rPr>
      <t xml:space="preserve">CUMPLE  </t>
    </r>
  </si>
  <si>
    <r>
      <rPr>
        <b/>
        <sz val="11"/>
        <color theme="1"/>
        <rFont val="Calibri Light"/>
        <family val="2"/>
        <scheme val="major"/>
      </rPr>
      <t>PERFIL: 
EMPRESA QUE CERTIFICA LA EXPERIENCIA:</t>
    </r>
    <r>
      <rPr>
        <sz val="11"/>
        <color theme="1"/>
        <rFont val="Calibri Light"/>
        <family val="2"/>
        <scheme val="major"/>
      </rPr>
      <t xml:space="preserve">
    </t>
    </r>
    <r>
      <rPr>
        <b/>
        <sz val="11"/>
        <color theme="1"/>
        <rFont val="Calibri Light"/>
        <family val="2"/>
        <scheme val="major"/>
      </rPr>
      <t xml:space="preserve"> TIEMPO DE EXPERIENCIA:</t>
    </r>
    <r>
      <rPr>
        <sz val="11"/>
        <color theme="1"/>
        <rFont val="Calibri Light"/>
        <family val="2"/>
        <scheme val="major"/>
      </rPr>
      <t xml:space="preserve">   
</t>
    </r>
    <r>
      <rPr>
        <b/>
        <sz val="11"/>
        <color rgb="FFFF0000"/>
        <rFont val="Calibri Light"/>
        <family val="2"/>
        <scheme val="major"/>
      </rPr>
      <t xml:space="preserve">NO CUMPLE  </t>
    </r>
  </si>
  <si>
    <t xml:space="preserve">MATEO GOMEZ OSORIO </t>
  </si>
  <si>
    <r>
      <rPr>
        <b/>
        <sz val="11"/>
        <color theme="1"/>
        <rFont val="Calibri Light"/>
        <family val="2"/>
        <scheme val="major"/>
      </rPr>
      <t xml:space="preserve">PERFIL PROFESIONAL: 
</t>
    </r>
    <r>
      <rPr>
        <sz val="11"/>
        <color theme="1"/>
        <rFont val="Calibri Light"/>
        <family val="2"/>
        <scheme val="major"/>
      </rPr>
      <t xml:space="preserve">INGENIERO DE SONIDO
UNIVERSIDAD SAN BUENAVENTURA
</t>
    </r>
    <r>
      <rPr>
        <b/>
        <sz val="11"/>
        <color theme="1"/>
        <rFont val="Calibri Light"/>
        <family val="2"/>
        <scheme val="major"/>
      </rPr>
      <t xml:space="preserve">CUMPLE  </t>
    </r>
  </si>
  <si>
    <r>
      <rPr>
        <b/>
        <sz val="11"/>
        <color theme="1"/>
        <rFont val="Calibri Light"/>
        <family val="2"/>
        <scheme val="major"/>
      </rPr>
      <t xml:space="preserve">PERFIL:                           
EMPRESA QUE CERTIFICA LA EXPERIENCIA:
</t>
    </r>
    <r>
      <rPr>
        <sz val="11"/>
        <color theme="1"/>
        <rFont val="Calibri Light"/>
        <family val="2"/>
        <scheme val="major"/>
      </rPr>
      <t xml:space="preserve">           </t>
    </r>
    <r>
      <rPr>
        <b/>
        <sz val="11"/>
        <color theme="1"/>
        <rFont val="Calibri Light"/>
        <family val="2"/>
        <scheme val="major"/>
      </rPr>
      <t xml:space="preserve">TIEMPO DE EXPERIENCIA:
</t>
    </r>
    <r>
      <rPr>
        <b/>
        <sz val="11"/>
        <color rgb="FFFF0000"/>
        <rFont val="Calibri Light"/>
        <family val="2"/>
        <scheme val="major"/>
      </rPr>
      <t xml:space="preserve">NO CUMPLE  </t>
    </r>
  </si>
  <si>
    <t>HECTOR FERNANDO GARCIA MONTOYA</t>
  </si>
  <si>
    <r>
      <rPr>
        <b/>
        <sz val="11"/>
        <color theme="1"/>
        <rFont val="Calibri Light"/>
        <family val="2"/>
        <scheme val="major"/>
      </rPr>
      <t>PERFIL:</t>
    </r>
    <r>
      <rPr>
        <sz val="11"/>
        <color theme="1"/>
        <rFont val="Calibri Light"/>
        <family val="2"/>
        <scheme val="major"/>
      </rPr>
      <t xml:space="preserve"> ADMINISTRADOR DE EMPRESAS - UNIVERSIDAD COOPERATIVA DE COLOMBIA  - DICIEMBRE 2010                                                                               </t>
    </r>
    <r>
      <rPr>
        <b/>
        <sz val="11"/>
        <color theme="1"/>
        <rFont val="Calibri Light"/>
        <family val="2"/>
        <scheme val="major"/>
      </rPr>
      <t xml:space="preserve">CUMPLE  </t>
    </r>
  </si>
  <si>
    <t>115-121</t>
  </si>
  <si>
    <t>Experiencia certificada no inferior a (8) ocho años en gestión operativa de eventos como Director o Coordinador 
proyectos o eventos (Gerencia Operativa)</t>
  </si>
  <si>
    <r>
      <rPr>
        <b/>
        <sz val="11"/>
        <color theme="1"/>
        <rFont val="Calibri Light"/>
        <family val="2"/>
        <scheme val="major"/>
      </rPr>
      <t xml:space="preserve">PERFIL: </t>
    </r>
    <r>
      <rPr>
        <sz val="11"/>
        <color theme="1"/>
        <rFont val="Calibri Light"/>
        <family val="2"/>
        <scheme val="major"/>
      </rPr>
      <t>DIRECTOR</t>
    </r>
    <r>
      <rPr>
        <b/>
        <sz val="11"/>
        <color theme="1"/>
        <rFont val="Calibri Light"/>
        <family val="2"/>
        <scheme val="major"/>
      </rPr>
      <t xml:space="preserve"> EMPRESA QUE CERTIFICA LA EXPERIENCIA : </t>
    </r>
    <r>
      <rPr>
        <sz val="11"/>
        <color theme="1"/>
        <rFont val="Calibri Light"/>
        <family val="2"/>
        <scheme val="major"/>
      </rPr>
      <t xml:space="preserve"> SOLUCIONES INTEGRALES HC                                           </t>
    </r>
    <r>
      <rPr>
        <b/>
        <sz val="11"/>
        <color theme="1"/>
        <rFont val="Calibri Light"/>
        <family val="2"/>
        <scheme val="major"/>
      </rPr>
      <t xml:space="preserve">TIEMPO DE EXPERIENCIA:  </t>
    </r>
    <r>
      <rPr>
        <sz val="11"/>
        <color theme="1"/>
        <rFont val="Calibri Light"/>
        <family val="2"/>
        <scheme val="major"/>
      </rPr>
      <t xml:space="preserve">10 AÑOS                                    </t>
    </r>
    <r>
      <rPr>
        <b/>
        <sz val="11"/>
        <color theme="1"/>
        <rFont val="Calibri Light"/>
        <family val="2"/>
        <scheme val="major"/>
      </rPr>
      <t xml:space="preserve">CUMPLE  </t>
    </r>
  </si>
  <si>
    <t>117-118</t>
  </si>
  <si>
    <r>
      <rPr>
        <b/>
        <sz val="11"/>
        <color theme="1"/>
        <rFont val="Calibri Light"/>
        <family val="2"/>
        <scheme val="major"/>
      </rPr>
      <t xml:space="preserve">PERFIL: </t>
    </r>
    <r>
      <rPr>
        <sz val="11"/>
        <color theme="1"/>
        <rFont val="Calibri Light"/>
        <family val="2"/>
        <scheme val="major"/>
      </rPr>
      <t>DIRECTOR NACIONAL DE INSPECCIONES DE SEGURIDAD</t>
    </r>
    <r>
      <rPr>
        <b/>
        <sz val="11"/>
        <color theme="1"/>
        <rFont val="Calibri Light"/>
        <family val="2"/>
        <scheme val="major"/>
      </rPr>
      <t xml:space="preserve"> EMPRESA QUE CERTIFICA LA EXPERIENCIA : </t>
    </r>
    <r>
      <rPr>
        <sz val="11"/>
        <color theme="1"/>
        <rFont val="Calibri Light"/>
        <family val="2"/>
        <scheme val="major"/>
      </rPr>
      <t xml:space="preserve">    BRINKS DE COLOMBIA                                                      </t>
    </r>
    <r>
      <rPr>
        <b/>
        <sz val="11"/>
        <color theme="1"/>
        <rFont val="Calibri Light"/>
        <family val="2"/>
        <scheme val="major"/>
      </rPr>
      <t>TIEMPO DE EXPERIENCIA:  5</t>
    </r>
    <r>
      <rPr>
        <sz val="11"/>
        <color theme="1"/>
        <rFont val="Calibri Light"/>
        <family val="2"/>
        <scheme val="major"/>
      </rPr>
      <t xml:space="preserve"> AÑOS                                    </t>
    </r>
  </si>
  <si>
    <t xml:space="preserve">DIRECTORA OPERATIVA DE EVENTOS </t>
  </si>
  <si>
    <t xml:space="preserve">MARIA ALEJANDRA CHAVARRO PERDOMO </t>
  </si>
  <si>
    <r>
      <rPr>
        <b/>
        <sz val="11"/>
        <color theme="1"/>
        <rFont val="Calibri Light"/>
        <family val="2"/>
        <scheme val="major"/>
      </rPr>
      <t>PERFIL:</t>
    </r>
    <r>
      <rPr>
        <sz val="11"/>
        <color theme="1"/>
        <rFont val="Calibri Light"/>
        <family val="2"/>
        <scheme val="major"/>
      </rPr>
      <t xml:space="preserve"> ADMINISTRACION EN SEGURIDAD Y SALU EN EL TRABAJO - UNIVERSIDAD MINUTO DE DIOS - 2020                                                                               </t>
    </r>
    <r>
      <rPr>
        <b/>
        <sz val="11"/>
        <color theme="1"/>
        <rFont val="Calibri Light"/>
        <family val="2"/>
        <scheme val="major"/>
      </rPr>
      <t xml:space="preserve">CUMPLE  </t>
    </r>
  </si>
  <si>
    <t>123-125</t>
  </si>
  <si>
    <r>
      <rPr>
        <b/>
        <sz val="11"/>
        <color theme="1"/>
        <rFont val="Calibri Light"/>
        <family val="2"/>
        <scheme val="major"/>
      </rPr>
      <t xml:space="preserve">PERFIL: </t>
    </r>
    <r>
      <rPr>
        <sz val="11"/>
        <color theme="1"/>
        <rFont val="Calibri Light"/>
        <family val="2"/>
        <scheme val="major"/>
      </rPr>
      <t xml:space="preserve">EJECUTIVO DE CUENTA  </t>
    </r>
    <r>
      <rPr>
        <b/>
        <sz val="11"/>
        <color theme="1"/>
        <rFont val="Calibri Light"/>
        <family val="2"/>
        <scheme val="major"/>
      </rPr>
      <t xml:space="preserve">                            EMPRESA QUE CERTIFICA LA EXPERIENCIA : </t>
    </r>
    <r>
      <rPr>
        <sz val="11"/>
        <color theme="1"/>
        <rFont val="Calibri Light"/>
        <family val="2"/>
        <scheme val="major"/>
      </rPr>
      <t xml:space="preserve"> SOLUCIONES INTEGRALES HC                                                       </t>
    </r>
    <r>
      <rPr>
        <b/>
        <sz val="11"/>
        <color theme="1"/>
        <rFont val="Calibri Light"/>
        <family val="2"/>
        <scheme val="major"/>
      </rPr>
      <t>TIEMPO DE EXPERIENCIA:   8</t>
    </r>
    <r>
      <rPr>
        <sz val="11"/>
        <color theme="1"/>
        <rFont val="Calibri Light"/>
        <family val="2"/>
        <scheme val="major"/>
      </rPr>
      <t xml:space="preserve"> AÑOS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</si>
  <si>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 xml:space="preserve">GERENTE DE EVENTOS   </t>
    </r>
    <r>
      <rPr>
        <b/>
        <sz val="11"/>
        <color theme="1"/>
        <rFont val="Calibri Light"/>
        <family val="2"/>
        <scheme val="major"/>
      </rPr>
      <t xml:space="preserve">                            EMPRESA QUE CERTIFICA LA EXPERIENCIA : </t>
    </r>
    <r>
      <rPr>
        <sz val="11"/>
        <color theme="1"/>
        <rFont val="Calibri Light"/>
        <family val="2"/>
        <scheme val="major"/>
      </rPr>
      <t xml:space="preserve">IISAM SAS                                                        </t>
    </r>
    <r>
      <rPr>
        <b/>
        <sz val="11"/>
        <color theme="1"/>
        <rFont val="Calibri Light"/>
        <family val="2"/>
        <scheme val="major"/>
      </rPr>
      <t xml:space="preserve">TIEMPO DE EXPERIENCIA:  </t>
    </r>
    <r>
      <rPr>
        <sz val="11"/>
        <color theme="1"/>
        <rFont val="Calibri Light"/>
        <family val="2"/>
        <scheme val="major"/>
      </rPr>
      <t>1</t>
    </r>
    <r>
      <rPr>
        <b/>
        <sz val="11"/>
        <color theme="1"/>
        <rFont val="Calibri Light"/>
        <family val="2"/>
        <scheme val="major"/>
      </rPr>
      <t xml:space="preserve"> </t>
    </r>
    <r>
      <rPr>
        <sz val="11"/>
        <color theme="1"/>
        <rFont val="Calibri Light"/>
        <family val="2"/>
        <scheme val="major"/>
      </rPr>
      <t xml:space="preserve"> AÑO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</si>
  <si>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 xml:space="preserve">AUXILIAR ADMINISTRATIVA Y COORDINADORA LOGISTICA    </t>
    </r>
    <r>
      <rPr>
        <b/>
        <sz val="11"/>
        <color theme="1"/>
        <rFont val="Calibri Light"/>
        <family val="2"/>
        <scheme val="major"/>
      </rPr>
      <t xml:space="preserve">                          EMPRESA QUE CERTIFICA LA EXPERIENCIA : </t>
    </r>
    <r>
      <rPr>
        <sz val="11"/>
        <color theme="1"/>
        <rFont val="Calibri Light"/>
        <family val="2"/>
        <scheme val="major"/>
      </rPr>
      <t xml:space="preserve"> FUERZA ELITE OP SAS                                                    </t>
    </r>
    <r>
      <rPr>
        <b/>
        <sz val="11"/>
        <color theme="1"/>
        <rFont val="Calibri Light"/>
        <family val="2"/>
        <scheme val="major"/>
      </rPr>
      <t xml:space="preserve">TIEMPO DE EXPERIENCIA:  </t>
    </r>
    <r>
      <rPr>
        <sz val="11"/>
        <color theme="1"/>
        <rFont val="Calibri Light"/>
        <family val="2"/>
        <scheme val="major"/>
      </rPr>
      <t xml:space="preserve">1 AÑO Y 4 MESES                                    </t>
    </r>
    <r>
      <rPr>
        <b/>
        <sz val="11"/>
        <color theme="1"/>
        <rFont val="Calibri Light"/>
        <family val="2"/>
        <scheme val="major"/>
      </rPr>
      <t xml:space="preserve">CUMPLE  </t>
    </r>
  </si>
  <si>
    <t xml:space="preserve">KAROL YESENIA MEDINA GIL </t>
  </si>
  <si>
    <r>
      <rPr>
        <b/>
        <sz val="11"/>
        <color theme="1"/>
        <rFont val="Calibri Light"/>
        <family val="2"/>
        <scheme val="major"/>
      </rPr>
      <t>PERFIL PROFESIONAL</t>
    </r>
    <r>
      <rPr>
        <sz val="11"/>
        <color theme="1"/>
        <rFont val="Calibri Light"/>
        <family val="2"/>
        <scheme val="major"/>
      </rPr>
      <t xml:space="preserve">  -  COMUNICADORA SOCIAL Y PERIODISTA - CORPORACION UNIVERSITARIA DEL META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</si>
  <si>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COORDINADORA DE EVENTOS</t>
    </r>
    <r>
      <rPr>
        <b/>
        <sz val="11"/>
        <color theme="1"/>
        <rFont val="Calibri Light"/>
        <family val="2"/>
        <scheme val="major"/>
      </rPr>
      <t xml:space="preserve"> </t>
    </r>
    <r>
      <rPr>
        <sz val="11"/>
        <color theme="1"/>
        <rFont val="Calibri Light"/>
        <family val="2"/>
        <scheme val="major"/>
      </rPr>
      <t xml:space="preserve">  </t>
    </r>
    <r>
      <rPr>
        <b/>
        <sz val="11"/>
        <color theme="1"/>
        <rFont val="Calibri Light"/>
        <family val="2"/>
        <scheme val="major"/>
      </rPr>
      <t xml:space="preserve">                            EMPRESA QUE CERTIFICA LA EXPERIENCIA : </t>
    </r>
    <r>
      <rPr>
        <sz val="11"/>
        <color theme="1"/>
        <rFont val="Calibri Light"/>
        <family val="2"/>
        <scheme val="major"/>
      </rPr>
      <t xml:space="preserve"> SOLUCIONES HTL 
    </t>
    </r>
    <r>
      <rPr>
        <b/>
        <sz val="11"/>
        <color theme="1"/>
        <rFont val="Calibri Light"/>
        <family val="2"/>
        <scheme val="major"/>
      </rPr>
      <t xml:space="preserve"> TIEMPO DE EXPERIENCIA: </t>
    </r>
    <r>
      <rPr>
        <sz val="11"/>
        <color theme="1"/>
        <rFont val="Calibri Light"/>
        <family val="2"/>
        <scheme val="major"/>
      </rPr>
      <t xml:space="preserve">9 AÑOS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</si>
  <si>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 xml:space="preserve">COMMUNITY MANAGER  </t>
    </r>
    <r>
      <rPr>
        <b/>
        <sz val="11"/>
        <color theme="1"/>
        <rFont val="Calibri Light"/>
        <family val="2"/>
        <scheme val="major"/>
      </rPr>
      <t xml:space="preserve">                         
 EMPRESA QUE CERTIFICA LA EXPERIENCIA : </t>
    </r>
    <r>
      <rPr>
        <sz val="11"/>
        <color theme="1"/>
        <rFont val="Calibri Light"/>
        <family val="2"/>
        <scheme val="major"/>
      </rPr>
      <t xml:space="preserve"> SOLUCIONES HTL 
    </t>
    </r>
    <r>
      <rPr>
        <b/>
        <sz val="11"/>
        <color theme="1"/>
        <rFont val="Calibri Light"/>
        <family val="2"/>
        <scheme val="major"/>
      </rPr>
      <t xml:space="preserve"> TIEMPO DE EXPERIENCIA: </t>
    </r>
    <r>
      <rPr>
        <sz val="11"/>
        <color theme="1"/>
        <rFont val="Calibri Light"/>
        <family val="2"/>
        <scheme val="major"/>
      </rPr>
      <t xml:space="preserve">3 AÑOS                                  </t>
    </r>
    <r>
      <rPr>
        <b/>
        <sz val="11"/>
        <color theme="1"/>
        <rFont val="Calibri Light"/>
        <family val="2"/>
        <scheme val="major"/>
      </rPr>
      <t xml:space="preserve">CUMPLE  </t>
    </r>
  </si>
  <si>
    <t xml:space="preserve">INGENIERO DE PRODUCCION TECNICO DE EVENTOS </t>
  </si>
  <si>
    <t xml:space="preserve">DIEGO FERNANDO PERDOMO SERRANO </t>
  </si>
  <si>
    <r>
      <rPr>
        <b/>
        <sz val="11"/>
        <color theme="1"/>
        <rFont val="Calibri Light"/>
        <family val="2"/>
        <scheme val="major"/>
      </rPr>
      <t xml:space="preserve">PERFIL PROFESIONAL: </t>
    </r>
    <r>
      <rPr>
        <sz val="11"/>
        <color theme="1"/>
        <rFont val="Calibri Light"/>
        <family val="2"/>
        <scheme val="major"/>
      </rPr>
      <t xml:space="preserve">INGENIERO INDUSTRIAL - CORPORACION UNIVERSITARIA DEL HUILA - CORHUILA                                                              </t>
    </r>
    <r>
      <rPr>
        <b/>
        <sz val="11"/>
        <color theme="1"/>
        <rFont val="Calibri Light"/>
        <family val="2"/>
        <scheme val="major"/>
      </rPr>
      <t xml:space="preserve">CUMPLE  </t>
    </r>
  </si>
  <si>
    <t>137-139</t>
  </si>
  <si>
    <r>
      <rPr>
        <b/>
        <sz val="11"/>
        <color theme="1"/>
        <rFont val="Calibri Light"/>
        <family val="2"/>
        <scheme val="major"/>
      </rPr>
      <t xml:space="preserve">PERFIL: </t>
    </r>
    <r>
      <rPr>
        <sz val="11"/>
        <color theme="1"/>
        <rFont val="Calibri Light"/>
        <family val="2"/>
        <scheme val="major"/>
      </rPr>
      <t>PRODUCTOR TENICO DE EVENTOS</t>
    </r>
    <r>
      <rPr>
        <b/>
        <sz val="11"/>
        <color theme="1"/>
        <rFont val="Calibri Light"/>
        <family val="2"/>
        <scheme val="major"/>
      </rPr>
      <t xml:space="preserve">                           EMPRESA QUE CERTIFICA LA EXPERIENCIA : </t>
    </r>
    <r>
      <rPr>
        <sz val="11"/>
        <color theme="1"/>
        <rFont val="Calibri Light"/>
        <family val="2"/>
        <scheme val="major"/>
      </rPr>
      <t xml:space="preserve"> SOLUCIONES HC                                                          </t>
    </r>
    <r>
      <rPr>
        <b/>
        <sz val="11"/>
        <color theme="1"/>
        <rFont val="Calibri Light"/>
        <family val="2"/>
        <scheme val="major"/>
      </rPr>
      <t>TIEMPO DE EXPERIENCIA: 6</t>
    </r>
    <r>
      <rPr>
        <sz val="11"/>
        <color theme="1"/>
        <rFont val="Calibri Light"/>
        <family val="2"/>
        <scheme val="major"/>
      </rPr>
      <t xml:space="preserve">  AÑOS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</si>
  <si>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 xml:space="preserve">TECNOLOGO DE CAMPO  </t>
    </r>
    <r>
      <rPr>
        <b/>
        <sz val="11"/>
        <color theme="1"/>
        <rFont val="Calibri Light"/>
        <family val="2"/>
        <scheme val="major"/>
      </rPr>
      <t xml:space="preserve">                        EMPRESA QUE CERTIFICA LA EXPERIENCIA : </t>
    </r>
    <r>
      <rPr>
        <sz val="11"/>
        <color theme="1"/>
        <rFont val="Calibri Light"/>
        <family val="2"/>
        <scheme val="major"/>
      </rPr>
      <t xml:space="preserve"> CONSTRUCOL SAS                                                            </t>
    </r>
    <r>
      <rPr>
        <b/>
        <sz val="11"/>
        <color theme="1"/>
        <rFont val="Calibri Light"/>
        <family val="2"/>
        <scheme val="major"/>
      </rPr>
      <t>TIEMPO DE EXPERIENCIA: 1</t>
    </r>
    <r>
      <rPr>
        <sz val="11"/>
        <color theme="1"/>
        <rFont val="Calibri Light"/>
        <family val="2"/>
        <scheme val="major"/>
      </rPr>
      <t xml:space="preserve"> AÑO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</si>
  <si>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AUXILIAR DE ASISTENCIA EN TIERRA</t>
    </r>
    <r>
      <rPr>
        <b/>
        <sz val="11"/>
        <color theme="1"/>
        <rFont val="Calibri Light"/>
        <family val="2"/>
        <scheme val="major"/>
      </rPr>
      <t xml:space="preserve"> </t>
    </r>
    <r>
      <rPr>
        <sz val="11"/>
        <color theme="1"/>
        <rFont val="Calibri Light"/>
        <family val="2"/>
        <scheme val="major"/>
      </rPr>
      <t xml:space="preserve"> </t>
    </r>
    <r>
      <rPr>
        <b/>
        <sz val="11"/>
        <color theme="1"/>
        <rFont val="Calibri Light"/>
        <family val="2"/>
        <scheme val="major"/>
      </rPr>
      <t xml:space="preserve">                            EMPRESA QUE CERTIFICA LA EXPERIENCIA : </t>
    </r>
    <r>
      <rPr>
        <sz val="11"/>
        <color theme="1"/>
        <rFont val="Calibri Light"/>
        <family val="2"/>
        <scheme val="major"/>
      </rPr>
      <t xml:space="preserve"> LASA SAS                                                                 </t>
    </r>
    <r>
      <rPr>
        <b/>
        <sz val="11"/>
        <color theme="1"/>
        <rFont val="Calibri Light"/>
        <family val="2"/>
        <scheme val="major"/>
      </rPr>
      <t xml:space="preserve">TIEMPO DE EXPERIENCIA: </t>
    </r>
    <r>
      <rPr>
        <sz val="11"/>
        <color theme="1"/>
        <rFont val="Calibri Light"/>
        <family val="2"/>
        <scheme val="major"/>
      </rPr>
      <t xml:space="preserve">1 AÑO                                    </t>
    </r>
    <r>
      <rPr>
        <b/>
        <sz val="11"/>
        <color theme="1"/>
        <rFont val="Calibri Light"/>
        <family val="2"/>
        <scheme val="major"/>
      </rPr>
      <t xml:space="preserve">CUMPLE  </t>
    </r>
  </si>
  <si>
    <t>OMAR GUILLERMO BELTRAN CASAS</t>
  </si>
  <si>
    <t xml:space="preserve">La ponderación de las propuestas se hará únicamente a las ofertas que hayan sido evaluadas como “HABILITADAS”. Teniendo en cuenta que la oferta presentada por PEOPLE SECURITY SAS no se encuentra habilitadano se establecer el criterio de ponderacion de la oferta. </t>
  </si>
  <si>
    <t>La ponderación de las propuestas se hará únicamente a las ofertas que hayan sido evaluadas como “HABILITADAS”. Teniendo en cuenta que la oferta presentada por SOLUCIONES INTEGRALES HC no se encuentra habilitada en la totalidad de requisitos habilitantes No se establecen los criterios de ponderacion .</t>
  </si>
  <si>
    <r>
      <rPr>
        <b/>
        <sz val="11"/>
        <color theme="1"/>
        <rFont val="Calibri Light"/>
        <family val="2"/>
        <scheme val="major"/>
      </rPr>
      <t xml:space="preserve">PERFIL: </t>
    </r>
    <r>
      <rPr>
        <sz val="11"/>
        <color theme="1"/>
        <rFont val="Calibri Light"/>
        <family val="2"/>
        <scheme val="major"/>
      </rPr>
      <t>COORDINADOR DE OPERATIVO</t>
    </r>
    <r>
      <rPr>
        <b/>
        <sz val="11"/>
        <color theme="1"/>
        <rFont val="Calibri Light"/>
        <family val="2"/>
        <scheme val="major"/>
      </rPr>
      <t xml:space="preserve">                           EMPRESA QUE CERTIFICA LA EXPERIENCIA : </t>
    </r>
    <r>
      <rPr>
        <sz val="11"/>
        <color theme="1"/>
        <rFont val="Calibri Light"/>
        <family val="2"/>
        <scheme val="major"/>
      </rPr>
      <t xml:space="preserve">BPM LIGHT AND SOUND PRODUCCIONES SAS                                          </t>
    </r>
    <r>
      <rPr>
        <b/>
        <sz val="11"/>
        <color theme="1"/>
        <rFont val="Calibri Light"/>
        <family val="2"/>
        <scheme val="major"/>
      </rPr>
      <t xml:space="preserve">TIEMPO DE EXPERIENCIA:  </t>
    </r>
    <r>
      <rPr>
        <sz val="11"/>
        <color theme="1"/>
        <rFont val="Calibri Light"/>
        <family val="2"/>
        <scheme val="major"/>
      </rPr>
      <t xml:space="preserve">8 AÑOS 9 MESES      </t>
    </r>
    <r>
      <rPr>
        <b/>
        <sz val="11"/>
        <color theme="1"/>
        <rFont val="Calibri Light"/>
        <family val="2"/>
        <scheme val="major"/>
      </rPr>
      <t xml:space="preserve">CUMPLE       </t>
    </r>
    <r>
      <rPr>
        <sz val="11"/>
        <color theme="1"/>
        <rFont val="Calibri Light"/>
        <family val="2"/>
        <scheme val="major"/>
      </rPr>
      <t xml:space="preserve">                                                                </t>
    </r>
  </si>
  <si>
    <r>
      <rPr>
        <b/>
        <sz val="11"/>
        <color theme="1"/>
        <rFont val="Calibri Light"/>
        <family val="2"/>
        <scheme val="major"/>
      </rPr>
      <t>PERFIL:</t>
    </r>
    <r>
      <rPr>
        <sz val="11"/>
        <color theme="1"/>
        <rFont val="Calibri Light"/>
        <family val="2"/>
        <scheme val="major"/>
      </rPr>
      <t xml:space="preserve"> ADMINISTRADOR DE EMPRESAS    - UNIVERSIDAD AUTONOMA DE COLOMBIA        </t>
    </r>
    <r>
      <rPr>
        <b/>
        <sz val="11"/>
        <color theme="1"/>
        <rFont val="Calibri Light"/>
        <family val="2"/>
        <scheme val="major"/>
      </rPr>
      <t xml:space="preserve">CUMPLE  </t>
    </r>
  </si>
  <si>
    <r>
      <rPr>
        <b/>
        <sz val="11"/>
        <color theme="1"/>
        <rFont val="Calibri Light"/>
        <family val="2"/>
        <scheme val="major"/>
      </rPr>
      <t xml:space="preserve">PERFIL: </t>
    </r>
    <r>
      <rPr>
        <sz val="11"/>
        <color theme="1"/>
        <rFont val="Calibri Light"/>
        <family val="2"/>
        <scheme val="major"/>
      </rPr>
      <t>COORDINADOR DE PROYECTOS</t>
    </r>
    <r>
      <rPr>
        <b/>
        <sz val="11"/>
        <color theme="1"/>
        <rFont val="Calibri Light"/>
        <family val="2"/>
        <scheme val="major"/>
      </rPr>
      <t xml:space="preserve">                           EMPRESA QUE CERTIFICA LA EXPERIENCIA : </t>
    </r>
    <r>
      <rPr>
        <sz val="11"/>
        <color theme="1"/>
        <rFont val="Calibri Light"/>
        <family val="2"/>
        <scheme val="major"/>
      </rPr>
      <t xml:space="preserve">BPM PRODUCCIONES                                        </t>
    </r>
    <r>
      <rPr>
        <b/>
        <sz val="11"/>
        <color theme="1"/>
        <rFont val="Calibri Light"/>
        <family val="2"/>
        <scheme val="major"/>
      </rPr>
      <t>TIEMPO DE EXPERIENCIA:  8</t>
    </r>
    <r>
      <rPr>
        <sz val="11"/>
        <color theme="1"/>
        <rFont val="Calibri Light"/>
        <family val="2"/>
        <scheme val="major"/>
      </rPr>
      <t xml:space="preserve"> AÑOS 2 MESES                                                                       </t>
    </r>
    <r>
      <rPr>
        <sz val="11"/>
        <color rgb="FFFF0000"/>
        <rFont val="Calibri Light"/>
        <family val="2"/>
        <scheme val="major"/>
      </rPr>
      <t xml:space="preserve">   </t>
    </r>
    <r>
      <rPr>
        <b/>
        <sz val="11"/>
        <rFont val="Calibri Light (Títulos)"/>
      </rPr>
      <t>CUMPLE</t>
    </r>
    <r>
      <rPr>
        <b/>
        <sz val="11"/>
        <color rgb="FFFF0000"/>
        <rFont val="Calibri Light"/>
        <family val="2"/>
        <scheme val="major"/>
      </rPr>
      <t xml:space="preserve"> </t>
    </r>
    <r>
      <rPr>
        <b/>
        <sz val="11"/>
        <color theme="1"/>
        <rFont val="Calibri Light"/>
        <family val="2"/>
        <scheme val="major"/>
      </rPr>
      <t xml:space="preserve"> </t>
    </r>
  </si>
  <si>
    <t>22-011</t>
  </si>
  <si>
    <t xml:space="preserve">TOTAL PUNTAJE PONDERACION FACTOR DE CALIDAD </t>
  </si>
  <si>
    <t xml:space="preserve">NO SE EVIDENCIA QUE SE PRESENTE EL ANEXO ACREDITACION DE EMPRENDIMIENTO Y/O ACREDITACIÓN DE MUJERES </t>
  </si>
  <si>
    <t>La Entidad otorgará un puntaje adicional de cero punto veinticinco por ciento (0.25%) del valor total de los puntos
establecidos en los pliegos de condiciones, a los proponentes que acrediten alguno de los supuestos del artículo
Página 49 de 58
2.2.1.2.4.2.14 del Decreto 1860 de 2021 en los términos allí dispuestos y conforme con lo establecido en el pliego
de condiciones. Teniendo en cuenta que el documento para acreditar emprendimiento y empresas de mujeres
está contemplado como un requisito habilitante, este podrá ser subsanado para la habilitación de la propuesta,
de ser necesario. En caso de que el proponente subsane no dará lugar a obtener el puntaje definido en este
numeral. Esto de conformidad con lo establecido en el parágrafo 1 del artículo 5 de la Ley 1150 de 2007.
Tratándose de proponentes plurales, el puntaje adicional solo se aplicará si por lo menos uno de los integrantes
acredita que es emprendimiento y empresa de mujeres bajo los criterios dispuestos en el artículo 2.2.1.2.4.2.14
del Decreto 1860 de 2021 y que tiene una participación igual o superior al diez por ciento (10%) en el consorcio
o la unión temporal. Para realizar el ofrecimiento de que trata este numeral, el proponente deberá diligenciar y
allegar con su oferta el ANEXO ACREDITACIÓN EMPRENDIMIENTO Y/O EMPRESA DE MUJERES.</t>
  </si>
  <si>
    <t>Emprendimientos y empresas de mujeresl: (Puntaje 0,25 Puntos)</t>
  </si>
  <si>
    <t xml:space="preserve">NO SE EVIDENCIA EN LA PROPUESTA LA PRENSENTACION DEL FORMATO 10B </t>
  </si>
  <si>
    <t>La Entidad asignará un (1) punto al Proponente que acredite el número mínimo de personas con discapacidad de
acuerdo con el número total de trabajadores de la planta de su personal en los términos señalados en el artículo
2.2.1.2.4.2.6. del Decreto 1082 de 2015 (adicionado por el Decreto 392 de 2018), o la norma que lo modifique,
adicione, complemente o sustituya.
Para esto debe presentar: i) el Formato 10B – Vinculación de personas con discapacidad suscrito por la persona
natural, el representante legal o el revisor fiscal, según corresponda, en el cual certifique el número total de
trabajadores vinculados a la planta de personal del Proponente o sus integrantes a la fecha de cierre del Proceso
de Contratación, ii) acreditar el número mínimo de personas con discapacidad en su planta de personal, de
conformidad con lo señalado en el certificado expedido por el Ministerio de Trabajo, el cual deberá estar vigente
a la fecha de cierre del Proceso de Contratación.
Para los Proponentes Plurales, la Entidad tendrá en cuenta la planta de personal del integrante del Proponente
Plural que aporte como mínimo el cuarenta por ciento (40 %) de la experiencia requerida para el Proceso de
Contratación. Este porcentaje de experiencia se tomará sobre el “valor mínimo a certificar (como % del
Presupuesto Oficial expresado en SMMLV)”, sin importar el tipo de experiencia.
El Formato 10B, tratándose de proponentes plurales, debe suscribirlo el integrante del Proponente Plural, ya sea
la persona natural o si el integrante es una persona jurídica, por el representante legal o revisor fiscal, según
corresponda, que aporte como mínimo el cuarenta por ciento (40 %) de la experiencia requerida para el Proceso
de Contratación, y que además vincule el mínimo de trabajadores con discapacidad exigido en el Decreto 392 de
2018.</t>
  </si>
  <si>
    <t>Vinculación de personas con discapacidad: (Puntaje 1 Puntos)</t>
  </si>
  <si>
    <t>Los Proponentes pueden obtener puntaje por concepto de apoyo a la industria nacional por: i) servicios
nacionales o con trato nacional o por ii) la incorporación de servicios colombianos. La Empresa en ningún caso
otorgará simultáneamente el puntaje por (i) servicio nacional o con trato nacional y por (ii) incorporación de
servicios colombianos.</t>
  </si>
  <si>
    <t>Apoyo a la Industria Nacional: (Puntaje 10 Puntos)</t>
  </si>
  <si>
    <t>El oferente que, a través de la correspondiente carta de compromiso firmada por la persona natural o el
representante legal, en la cual se comprometa a tener una reacción a diferentes activaciones de marca, con las
condiciones de ejecución técnica aquí previstas, no mayor a un termino de veinticuatro (24) horas, contados a
partir de la notificación que haga el supervisor de la Empresa, obtendrá un puntaje de 20 puntos.</t>
  </si>
  <si>
    <t>Capacidad de reacción a diferentes activaciones de marca a nivel nacional. (Puntaje 20 Puntos)</t>
  </si>
  <si>
    <t>El oferente que acredite experiencia en el montaje y desmontaje de escenarios, se otorgará un máximo de 30,75
puntos según la siguiente distribución:</t>
  </si>
  <si>
    <t>Experiencia adicional en montaje y desmontaje de escenarios: (Puntaje 30.75 Puntos)</t>
  </si>
  <si>
    <t>El CONTRATISTA deberá contar con el personal debidamente capacitado en atención al cliente sobrecada uno de los productos y marcas de la empresa de licores de Cundinamarca.</t>
  </si>
  <si>
    <t xml:space="preserve">PUNTAJE OBTENIDO </t>
  </si>
  <si>
    <t>SERVICIO AL CLIENTE: (Puntaje 20 Puntos)</t>
  </si>
  <si>
    <t>Oferta económica de menor valor. Teniendo en cuenta que la adjudicación del presente proceso se hará sobre el valor del presupuesto oficial, y que
dicho presupuesto se ejecutará conforme a los valores unitarios establecidos en la oferta económica aceptada al
contratista, EL OFERENTE, debe tener en cuenta que deberá ofertar el costo unitario asociado a cada uno de los
servicios y/o bienes que se pretende contratar. Si el oferente en su oferta establece costos por encima del valor
promedio estimado por la entidad a través del estudio de mercado adelantado, hará incurrir en causal de rechazo
la oferta presentada.</t>
  </si>
  <si>
    <t>FCATOR DE CALIDAD: (Puntaje 18 Puntos)</t>
  </si>
  <si>
    <t xml:space="preserve"> </t>
  </si>
  <si>
    <t>LOGISTICA TOTAL SAS</t>
  </si>
  <si>
    <t xml:space="preserve">CONTRATAR LOS SERVICIOS DE UNA EMPRESA ESPECIALIZADA EN ACTIVIDADES OPERATIVAS, EVENTOS LOGISTICOS RELACIONADOS CON BTL CON PERSONAL PREPARADO PARA: PROMOCION, ACTIVACION, DIFUSION E IMPULSO DE LOS DIFERENTES PRODUCTOS DE LA EMPRESA DE LICORES DE CUNDINAMARCA EN LOS DIFERENTES ESCENARIOS QUE SEAN NECESARIOS PARA FORTALECER LAS ACTIVIDADES COMERCIALES PERTINENTES AL MERCADO A NIVEL NACIONAL PARA IMPULSO DE LAS MASRCAS NECTAR Y RON SANTAFE.		</t>
  </si>
  <si>
    <t xml:space="preserve">INVITACION ABIERTA 008- 2025		</t>
  </si>
  <si>
    <t xml:space="preserve">CRITERIOS DE EVALUACIÓN Y ASIGNACIÓN DE PUNTAJE </t>
  </si>
  <si>
    <t>ARMAR SAS</t>
  </si>
  <si>
    <t>Oferta económica de menor valor. Teniendo en cuenta que la adjudicación del presente proceso se hará sobre el valor del presupuesto oficial, y que dicho presupuesto se ejecutará conforme a los valores unitarios establecidos en la oferta económica aceptada al
contratista, EL OFERENTE, debe tener en cuenta que deberá ofertar el costo unitario asociado a cada uno de los
servicios y/o bienes que se pretende contratar. Si el oferente en su oferta establece costos por encima del valor
promedio estimado por la entidad a través del estudio de mercado adelantado, hará incurrir en causal de rechazo
la oferta presentada.</t>
  </si>
  <si>
    <t xml:space="preserve">Mediante correo del 24 de abril de 2025, el oferente allega certificacion expedida por el GRUPO EMPRESARIAL EN LINEA S.A, con el cual se evidencia el cumplimiento de los requisitos exigidos para la experiencia. CUMPLE. </t>
  </si>
  <si>
    <t>LUZ ADRIANA CORDERO ALGARRA</t>
  </si>
  <si>
    <t>SUBSANACIÓN</t>
  </si>
  <si>
    <t xml:space="preserve">Conforme al correo del 24 de abril de 2025 el oferente allega soportes del perfil del coordinador administrativo con el cual se evidencia que cumple con la formacion requerida en la Invitacion Publica del proceso. Conforme a lo anterior se considera subsanado. CUMPLE </t>
  </si>
  <si>
    <t xml:space="preserve"> SUBSANACIÓN</t>
  </si>
  <si>
    <t xml:space="preserve">Conforme al correo del 24 de abril de 2025 el oferente allega soportes del perfil del coordinador administrativo con el cual se evidencia que cumple con la experiencia requerida en la Invitacion Publica del proceso. Conforme a lo anterior se considera subsanado. CUMPLE </t>
  </si>
  <si>
    <r>
      <rPr>
        <b/>
        <sz val="11"/>
        <color theme="1"/>
        <rFont val="Calibri Light"/>
        <family val="2"/>
        <scheme val="major"/>
      </rPr>
      <t xml:space="preserve">PERFIL: </t>
    </r>
    <r>
      <rPr>
        <sz val="11"/>
        <color theme="1"/>
        <rFont val="Calibri Light"/>
        <family val="2"/>
        <scheme val="major"/>
      </rPr>
      <t>PRODUCTOR TÉCNICO DE EVENTOS</t>
    </r>
    <r>
      <rPr>
        <b/>
        <sz val="11"/>
        <color theme="1"/>
        <rFont val="Calibri Light"/>
        <family val="2"/>
        <scheme val="major"/>
      </rPr>
      <t xml:space="preserve">                          EMPRESA QUE CERTIFICA LA EXPERIENCIA : </t>
    </r>
    <r>
      <rPr>
        <sz val="11"/>
        <color theme="1"/>
        <rFont val="Calibri Light"/>
        <family val="2"/>
        <scheme val="major"/>
      </rPr>
      <t xml:space="preserve">BPM LIGHT AND SOUND PRODUCCIONES SAS                                          </t>
    </r>
    <r>
      <rPr>
        <b/>
        <sz val="11"/>
        <color theme="1"/>
        <rFont val="Calibri Light"/>
        <family val="2"/>
        <scheme val="major"/>
      </rPr>
      <t>TIEMPO DE EXPERIENCIA:  8</t>
    </r>
    <r>
      <rPr>
        <sz val="11"/>
        <color theme="1"/>
        <rFont val="Calibri Light"/>
        <family val="2"/>
        <scheme val="major"/>
      </rPr>
      <t xml:space="preserve"> AÑOS 1 MES                                                                         </t>
    </r>
    <r>
      <rPr>
        <b/>
        <sz val="11"/>
        <color theme="1"/>
        <rFont val="Calibri Light"/>
        <family val="2"/>
        <scheme val="major"/>
      </rPr>
      <t>CUMPLE</t>
    </r>
  </si>
  <si>
    <t xml:space="preserve">Conforme al correo del 24 de abril de 2025 el oferente allega soportes del perfil del productor tecnico de eventos con el cual se evidencia que cumple con la formacion requerida en la Invitacion Publica del proceso. Conforme a lo anterior se considera subsanado. CUMPLE </t>
  </si>
  <si>
    <t xml:space="preserve">Conforme al correo del 24 de abril de 2025 el oferente señala En atención a la solicitud de subsanación dentro del proceso de invitación en referencia, y específicamente frente al perfil del Productor Técnico de Eventos, me permito presentar las siguientes consideraciones: En la invitación al proceso se establece como requisito para este cargo una experiencia específica en funciones relacionadas con el rol, sin que se exija expresamente que dicha experiencia deba haber sido obtenida con posterioridad a la adquisición de un título profesional, ni que se mencione como obligatoria la formación profesional para este perfil. En virtud de lo anterior, consideramos que la hoja de vida inicialmente presentada cumple con lo requerido, ya que la persona postulada posee la experiencia específica solicitada, demostrable y verificable, en los términos establecidos por la entidad contratante. Por esta razón, mantenemos la postulación del perfil presentado inicialmente, por considerarlo ajustado a los lineamientos del proceso, y respetuosamente solicitamos que dicha experiencia sea tenida en cuenta para la evaluación técnica correspondiente . Que en atencion de lo expuesto, la ELC considera ue en efecto la experiencia requerida para los perfiles establecidos en la Invitacion Pública como equipo minimo habilitante, corespondia a experiencia especifica certificada en las actividades descritas en el proceso, mas no a experiencia profesional. En atencion de lo expuesto la ELC procede a evalaur el perfil acreditado por el oferente segun la propuesta presentada con el cierre, estableciendo que el perfil acreditado desde el inicio con su propuesta  CUMPLE </t>
  </si>
  <si>
    <t>El OFERENTE deberá acreditar con su propuesta, la Experiencia certificada no inferior a (8) ocho años en gestión operativa de eventos como Director o Coordinador de proyectos o eventos (Gerencia Operativa) del perfil: "COORDINADOR ADMINISTRATIVO". Con base a lo anterior, en los documentos anexos de la propuesta que hace llegar dicho oferente, no se encuentra relacionado ninguna experiencia con la cual se pueda acreditar el perfil en mención, por lo cual, NO CUMPLE Vencido el termino de traslado el oferente no allego subsanacion alguna. Por lo tanto se considera que la oferta se encurntra en causal de rechazo, conforme al numeral 2 de las causales de rechazo previstas en la invitacion pública. .</t>
  </si>
  <si>
    <t>El OFERENTE deberá acreditar con su propuesta, la Experiencia certificada no inferior a (8) ocho años en gestión operativa de eventos como Director o Coordinador de proyectos o eventos (Gerencia Operativa)  del perfil: "DIRECTOR OPERATIVO". Con base a lo anterior, en los documentos anexos de la propuesta que hace llegar dicho oferente, no se encuentra relacionado ninguna experiencia con la cual se pueda acreditar el perfil en mención, por lo cual, NO CUMPLE.Vencido el termino de traslado el oferente no allego subsanacion alguna. Por lo tanto se considera que la oferta se encurntra en causal de rechazo, conforme al numeral 2 de las causales de rechazo previstas en la invitacion pública. .</t>
  </si>
  <si>
    <t>OBSERVACION: El OFERENTE deberá acreditar con su propuesta, la Experiencia certificada no inferior a (5) cinco años en gestión administrativa (Control de presupuesto – facturación – Gestión Documental) del perfil: "COORDINADOR DE EVENTOS". Con base a lo anterior, en los documentos anexos de la propuesta que hace llegar dicho oferente, no se encuentra relacionado ninguna experiencia con la cual se pueda acreditar el perfil en mención, por lo cual, NO CUMPLE.Vencido el termino de traslado el oferente no allego subsanacion alguna. Por lo tanto se considera que la oferta se encurntra en causal de rechazo, conforme al numeral 2 de las causales de rechazo previstas en la invitacion pública. .</t>
  </si>
  <si>
    <t>El OFERENTE deberá acreditar con su propuesta, la experiencia certificada no inferior a (8) ocho años en la instalación y manejo de sistemas de sonido, iluminación y equipos de energía del perfil: "PRODUCTOR TECNICO DE EVENTOS". Con base a lo anterior, en los documentos anexos de la propuesta que hace llegar dicho oferente, no se encuentra relacionado ninguna experiencia con la cual se pueda acreditar el perfil en mención, por lo cual, NO CUMPLE Vencido el termino de traslado el oferente no allego subsanacion alguna. Por lo tanto se considera que la oferta se encurntra en causal de rechazo, conforme al numeral 2 de las causales de rechazo previstas en la invitacion pública. .</t>
  </si>
  <si>
    <t>SUMATORIA VALORES UNITARIOS $23,828,560</t>
  </si>
  <si>
    <t xml:space="preserve">NO SE EVIDENCIA QUE SE HAYA PRESENTADO CERTIFICACIONES DE EXPERIENCIA QUE CUENTEN DENTRO DE SUS ACTIVIDADES EXPERIENCIA ESPECIFICA EN EL MONTAJE Y DESMONTAJE DE ESCENARIOS NO SE OTORGA PUNTAJE </t>
  </si>
  <si>
    <t>folio 77</t>
  </si>
  <si>
    <t>folio 80</t>
  </si>
  <si>
    <t>folio 79</t>
  </si>
  <si>
    <t>folio 60</t>
  </si>
  <si>
    <t xml:space="preserve">FOLIO  ADICIONAL 2 </t>
  </si>
  <si>
    <r>
      <t xml:space="preserve">OBSERVACIONES : </t>
    </r>
    <r>
      <rPr>
        <sz val="11"/>
        <rFont val="Calibri Light"/>
        <family val="2"/>
        <scheme val="major"/>
      </rPr>
      <t xml:space="preserve">Solo se otorga puntaje por el contrato susucrito con CARACOL TELEVISION S.A en la medida que es la unica experiencia que cumple con las condiciones establecidas para el criterio </t>
    </r>
  </si>
  <si>
    <t>FOLIO  ADICIONAL 4</t>
  </si>
  <si>
    <t>FOLIO ADICIONAL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</si>
</sst>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240A]\ * #,##0.00_-;\-[$$-240A]\ * #,##0.00_-;_-[$$-240A]\ * &quot;-&quot;??_-;_-@_-"/>
    <numFmt numFmtId="165" formatCode="&quot;$&quot;\ #,##0"/>
  </numFmts>
  <fonts count="30" x14ac:knownFonts="1">
    <font>
      <sz val="11"/>
      <color theme="1"/>
      <name val="Calibri"/>
      <family val="2"/>
      <scheme val="minor"/>
    </font>
    <font>
      <sz val="11"/>
      <color theme="1"/>
      <name val="Calibri"/>
      <family val="2"/>
      <scheme val="minor"/>
    </font>
    <font>
      <u/>
      <sz val="11"/>
      <color theme="10"/>
      <name val="Calibri"/>
      <family val="2"/>
      <scheme val="minor"/>
    </font>
    <font>
      <sz val="14"/>
      <color theme="1"/>
      <name val="Calibri"/>
      <family val="2"/>
    </font>
    <font>
      <b/>
      <sz val="14"/>
      <color theme="1"/>
      <name val="Calibri"/>
      <family val="2"/>
    </font>
    <font>
      <sz val="11"/>
      <name val="Calibri"/>
      <family val="2"/>
    </font>
    <font>
      <b/>
      <sz val="14"/>
      <color theme="0"/>
      <name val="Calibri"/>
      <family val="2"/>
    </font>
    <font>
      <sz val="12"/>
      <color theme="1"/>
      <name val="Calibri"/>
      <family val="2"/>
    </font>
    <font>
      <sz val="11"/>
      <color theme="1"/>
      <name val="Calibri"/>
      <family val="2"/>
    </font>
    <font>
      <b/>
      <sz val="16"/>
      <color theme="1"/>
      <name val="Calibri"/>
      <family val="2"/>
    </font>
    <font>
      <b/>
      <sz val="11"/>
      <color theme="1"/>
      <name val="Calibri"/>
      <family val="2"/>
    </font>
    <font>
      <b/>
      <sz val="16"/>
      <name val="Calibri"/>
      <family val="2"/>
    </font>
    <font>
      <b/>
      <sz val="11"/>
      <name val="Calibri"/>
      <family val="2"/>
    </font>
    <font>
      <b/>
      <sz val="11"/>
      <name val="Calibri"/>
      <family val="2"/>
      <scheme val="minor"/>
    </font>
    <font>
      <b/>
      <sz val="12"/>
      <color theme="1"/>
      <name val="Calibri"/>
      <family val="2"/>
    </font>
    <font>
      <b/>
      <sz val="9"/>
      <color theme="1"/>
      <name val="Calibri"/>
      <family val="2"/>
    </font>
    <font>
      <b/>
      <sz val="8"/>
      <color theme="1"/>
      <name val="Calibri"/>
      <family val="2"/>
    </font>
    <font>
      <sz val="10"/>
      <name val="Arial"/>
      <family val="2"/>
    </font>
    <font>
      <sz val="11"/>
      <color theme="1"/>
      <name val="Calibri Light"/>
      <family val="2"/>
      <scheme val="major"/>
    </font>
    <font>
      <sz val="11"/>
      <name val="Calibri Light"/>
      <family val="2"/>
      <scheme val="major"/>
    </font>
    <font>
      <b/>
      <sz val="11"/>
      <color theme="1"/>
      <name val="Calibri Light"/>
      <family val="2"/>
      <scheme val="major"/>
    </font>
    <font>
      <u/>
      <sz val="11"/>
      <name val="Calibri Light"/>
      <family val="2"/>
      <scheme val="major"/>
    </font>
    <font>
      <b/>
      <sz val="11"/>
      <color rgb="FF000000"/>
      <name val="Calibri Light"/>
      <family val="2"/>
      <scheme val="major"/>
    </font>
    <font>
      <b/>
      <sz val="11"/>
      <name val="Calibri Light"/>
      <family val="2"/>
      <scheme val="major"/>
    </font>
    <font>
      <sz val="11"/>
      <name val="Calibri"/>
      <family val="2"/>
      <scheme val="minor"/>
    </font>
    <font>
      <b/>
      <sz val="11"/>
      <color rgb="FFBD0000"/>
      <name val="Calibri"/>
      <family val="2"/>
    </font>
    <font>
      <sz val="11"/>
      <color rgb="FF000000"/>
      <name val="Calibri"/>
      <family val="2"/>
      <scheme val="minor"/>
    </font>
    <font>
      <b/>
      <sz val="11"/>
      <color rgb="FFFF0000"/>
      <name val="Calibri Light"/>
      <family val="2"/>
      <scheme val="major"/>
    </font>
    <font>
      <sz val="11"/>
      <color rgb="FFFF0000"/>
      <name val="Calibri Light"/>
      <family val="2"/>
      <scheme val="major"/>
    </font>
    <font>
      <b/>
      <sz val="11"/>
      <name val="Calibri Light (Títulos)"/>
    </font>
  </fonts>
  <fills count="14">
    <fill>
      <patternFill patternType="none"/>
    </fill>
    <fill>
      <patternFill patternType="gray125"/>
    </fill>
    <fill>
      <patternFill patternType="solid">
        <fgColor rgb="FFD0CECE"/>
        <bgColor rgb="FFD0CECE"/>
      </patternFill>
    </fill>
    <fill>
      <patternFill patternType="solid">
        <fgColor rgb="FFA5A5A5"/>
        <bgColor rgb="FFA5A5A5"/>
      </patternFill>
    </fill>
    <fill>
      <patternFill patternType="solid">
        <fgColor rgb="FFD8D8D8"/>
        <bgColor rgb="FFD8D8D8"/>
      </patternFill>
    </fill>
    <fill>
      <patternFill patternType="solid">
        <fgColor theme="0"/>
        <bgColor indexed="64"/>
      </patternFill>
    </fill>
    <fill>
      <patternFill patternType="solid">
        <fgColor theme="6"/>
        <bgColor rgb="FFD8D8D8"/>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rgb="FFD8D8D8"/>
      </patternFill>
    </fill>
    <fill>
      <patternFill patternType="solid">
        <fgColor theme="0" tint="-0.249977111117893"/>
        <bgColor indexed="64"/>
      </patternFill>
    </fill>
    <fill>
      <patternFill patternType="solid">
        <fgColor theme="0" tint="-0.14999847407452621"/>
        <bgColor rgb="FFD0CECE"/>
      </patternFill>
    </fill>
    <fill>
      <patternFill patternType="solid">
        <fgColor theme="0"/>
        <bgColor rgb="FFD0CECE"/>
      </patternFill>
    </fill>
  </fills>
  <borders count="69">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rgb="FF000000"/>
      </top>
      <bottom/>
      <diagonal/>
    </border>
    <border>
      <left style="medium">
        <color indexed="64"/>
      </left>
      <right/>
      <top style="thin">
        <color rgb="FF000000"/>
      </top>
      <bottom/>
      <diagonal/>
    </border>
    <border>
      <left style="thin">
        <color rgb="FF000000"/>
      </left>
      <right style="medium">
        <color indexed="64"/>
      </right>
      <top/>
      <bottom style="thin">
        <color rgb="FF000000"/>
      </bottom>
      <diagonal/>
    </border>
    <border>
      <left style="thin">
        <color rgb="FF000000"/>
      </left>
      <right style="medium">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thin">
        <color rgb="FF000000"/>
      </left>
      <right/>
      <top/>
      <bottom style="thin">
        <color rgb="FF000000"/>
      </bottom>
      <diagonal/>
    </border>
    <border>
      <left style="thin">
        <color indexed="64"/>
      </left>
      <right style="thin">
        <color indexed="64"/>
      </right>
      <top/>
      <bottom/>
      <diagonal/>
    </border>
    <border>
      <left style="thin">
        <color rgb="FF000000"/>
      </left>
      <right/>
      <top style="thin">
        <color indexed="64"/>
      </top>
      <bottom/>
      <diagonal/>
    </border>
    <border>
      <left/>
      <right style="thin">
        <color rgb="FF000000"/>
      </right>
      <top style="thin">
        <color indexed="64"/>
      </top>
      <bottom/>
      <diagonal/>
    </border>
    <border>
      <left style="medium">
        <color indexed="64"/>
      </left>
      <right/>
      <top style="thin">
        <color indexed="64"/>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 fillId="0" borderId="0"/>
    <xf numFmtId="44" fontId="1" fillId="0" borderId="0" applyFont="0" applyFill="0" applyBorder="0" applyAlignment="0" applyProtection="0"/>
    <xf numFmtId="9" fontId="17" fillId="0" borderId="0" applyFont="0" applyFill="0" applyBorder="0" applyAlignment="0" applyProtection="0"/>
    <xf numFmtId="42" fontId="1" fillId="0" borderId="0" applyFont="0" applyFill="0" applyBorder="0" applyAlignment="0" applyProtection="0"/>
  </cellStyleXfs>
  <cellXfs count="247">
    <xf numFmtId="0" fontId="0" fillId="0" borderId="0" xfId="0"/>
    <xf numFmtId="0" fontId="10" fillId="4" borderId="5" xfId="0" applyFont="1" applyFill="1" applyBorder="1" applyAlignment="1">
      <alignment horizontal="center" vertical="center" wrapText="1"/>
    </xf>
    <xf numFmtId="44" fontId="0" fillId="0" borderId="0" xfId="1" applyFont="1"/>
    <xf numFmtId="0" fontId="13" fillId="0" borderId="0" xfId="0" applyFont="1" applyAlignment="1">
      <alignment horizontal="left"/>
    </xf>
    <xf numFmtId="0" fontId="3" fillId="0" borderId="13" xfId="0" applyFont="1" applyBorder="1" applyAlignment="1">
      <alignment vertical="center"/>
    </xf>
    <xf numFmtId="0" fontId="3" fillId="0" borderId="0" xfId="0" applyFont="1" applyAlignment="1">
      <alignment horizontal="center" vertical="center"/>
    </xf>
    <xf numFmtId="0" fontId="3" fillId="0" borderId="14" xfId="0" applyFont="1" applyBorder="1" applyAlignment="1">
      <alignment vertical="center"/>
    </xf>
    <xf numFmtId="10" fontId="4" fillId="0" borderId="22" xfId="0" applyNumberFormat="1" applyFont="1" applyBorder="1" applyAlignment="1">
      <alignment horizontal="center" vertical="center"/>
    </xf>
    <xf numFmtId="0" fontId="4" fillId="0" borderId="13" xfId="0" applyFont="1" applyBorder="1" applyAlignment="1">
      <alignment vertical="center"/>
    </xf>
    <xf numFmtId="0" fontId="10" fillId="4" borderId="22" xfId="0" applyFont="1" applyFill="1" applyBorder="1" applyAlignment="1">
      <alignment horizontal="center" vertical="center" wrapText="1"/>
    </xf>
    <xf numFmtId="4" fontId="8" fillId="4" borderId="25" xfId="0" applyNumberFormat="1" applyFont="1" applyFill="1" applyBorder="1" applyAlignment="1">
      <alignment horizontal="center" vertical="center" wrapText="1"/>
    </xf>
    <xf numFmtId="4" fontId="10" fillId="4" borderId="25" xfId="0" applyNumberFormat="1" applyFont="1" applyFill="1" applyBorder="1" applyAlignment="1">
      <alignment horizontal="center" vertical="center"/>
    </xf>
    <xf numFmtId="0" fontId="0" fillId="0" borderId="35" xfId="0" applyBorder="1"/>
    <xf numFmtId="0" fontId="0" fillId="0" borderId="44" xfId="0" applyBorder="1"/>
    <xf numFmtId="0" fontId="0" fillId="0" borderId="45" xfId="0" applyBorder="1"/>
    <xf numFmtId="0" fontId="10" fillId="4" borderId="5" xfId="0" applyFont="1" applyFill="1" applyBorder="1" applyAlignment="1">
      <alignment horizontal="left" vertical="center"/>
    </xf>
    <xf numFmtId="0" fontId="10" fillId="4" borderId="40" xfId="0" applyFont="1" applyFill="1" applyBorder="1" applyAlignment="1">
      <alignment horizontal="left" vertical="center"/>
    </xf>
    <xf numFmtId="0" fontId="10" fillId="4" borderId="1" xfId="0" applyFont="1" applyFill="1" applyBorder="1" applyAlignment="1">
      <alignment horizontal="left" vertical="center"/>
    </xf>
    <xf numFmtId="10" fontId="4" fillId="0" borderId="5" xfId="0" applyNumberFormat="1" applyFont="1" applyBorder="1" applyAlignment="1">
      <alignment horizontal="center" vertical="center"/>
    </xf>
    <xf numFmtId="0" fontId="15" fillId="4" borderId="19" xfId="0" applyFont="1" applyFill="1" applyBorder="1" applyAlignment="1">
      <alignment horizontal="center" vertical="center" wrapText="1"/>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16" fillId="4" borderId="17" xfId="0" applyFont="1" applyFill="1" applyBorder="1" applyAlignment="1">
      <alignment horizontal="left" vertical="center"/>
    </xf>
    <xf numFmtId="44" fontId="8" fillId="0" borderId="12" xfId="1" applyFont="1" applyFill="1" applyBorder="1" applyAlignment="1">
      <alignment horizontal="center"/>
    </xf>
    <xf numFmtId="0" fontId="0" fillId="5" borderId="0" xfId="0" applyFill="1"/>
    <xf numFmtId="0" fontId="19" fillId="0" borderId="54" xfId="3" applyFont="1" applyBorder="1" applyAlignment="1">
      <alignment horizontal="center" vertical="center" wrapText="1"/>
    </xf>
    <xf numFmtId="10" fontId="18" fillId="0" borderId="58" xfId="0" applyNumberFormat="1" applyFont="1" applyBorder="1" applyAlignment="1">
      <alignment horizontal="center" vertical="center" wrapText="1"/>
    </xf>
    <xf numFmtId="4" fontId="8" fillId="4" borderId="26" xfId="0" applyNumberFormat="1" applyFont="1" applyFill="1" applyBorder="1" applyAlignment="1">
      <alignment horizontal="center" vertical="center" wrapText="1"/>
    </xf>
    <xf numFmtId="0" fontId="19" fillId="0" borderId="12" xfId="3" applyFont="1" applyBorder="1" applyAlignment="1">
      <alignment horizontal="center" vertical="center" wrapText="1"/>
    </xf>
    <xf numFmtId="0" fontId="18" fillId="0" borderId="0" xfId="0" applyFont="1"/>
    <xf numFmtId="0" fontId="18" fillId="0" borderId="13" xfId="0" applyFont="1" applyBorder="1"/>
    <xf numFmtId="0" fontId="18" fillId="0" borderId="19" xfId="0" applyFont="1" applyBorder="1" applyAlignment="1">
      <alignment horizontal="center"/>
    </xf>
    <xf numFmtId="0" fontId="18" fillId="0" borderId="19" xfId="0" applyFont="1" applyBorder="1" applyAlignment="1">
      <alignment horizontal="center" vertical="center"/>
    </xf>
    <xf numFmtId="1" fontId="8" fillId="0" borderId="15" xfId="0" applyNumberFormat="1" applyFont="1" applyBorder="1" applyAlignment="1">
      <alignment horizontal="center" vertical="center" wrapText="1"/>
    </xf>
    <xf numFmtId="10" fontId="8" fillId="0" borderId="1" xfId="0" applyNumberFormat="1" applyFont="1" applyBorder="1" applyAlignment="1">
      <alignment vertical="center" wrapText="1"/>
    </xf>
    <xf numFmtId="10" fontId="8" fillId="0" borderId="40"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9" fontId="8" fillId="0" borderId="2" xfId="0" applyNumberFormat="1" applyFont="1" applyBorder="1" applyAlignment="1">
      <alignment horizontal="center" vertical="center" wrapText="1"/>
    </xf>
    <xf numFmtId="0" fontId="0" fillId="5" borderId="60" xfId="0" applyFill="1" applyBorder="1" applyAlignment="1">
      <alignment wrapText="1"/>
    </xf>
    <xf numFmtId="0" fontId="18" fillId="0" borderId="5" xfId="0" applyFont="1" applyBorder="1" applyAlignment="1">
      <alignment horizontal="center" vertical="center" wrapText="1"/>
    </xf>
    <xf numFmtId="0" fontId="22" fillId="2" borderId="5" xfId="0" applyFont="1" applyFill="1" applyBorder="1" applyAlignment="1">
      <alignment horizontal="center" vertical="center" wrapText="1"/>
    </xf>
    <xf numFmtId="0" fontId="19" fillId="0" borderId="62" xfId="3" applyFont="1" applyBorder="1" applyAlignment="1">
      <alignment horizontal="center" vertical="center" wrapText="1"/>
    </xf>
    <xf numFmtId="164" fontId="18" fillId="0" borderId="58" xfId="0" applyNumberFormat="1" applyFont="1" applyBorder="1" applyAlignment="1">
      <alignment horizontal="center" vertical="center" wrapText="1"/>
    </xf>
    <xf numFmtId="2" fontId="18" fillId="0" borderId="58" xfId="0" applyNumberFormat="1" applyFont="1" applyBorder="1" applyAlignment="1">
      <alignment horizontal="center" vertical="center" wrapText="1"/>
    </xf>
    <xf numFmtId="9" fontId="18" fillId="0" borderId="58" xfId="0" applyNumberFormat="1" applyFont="1" applyBorder="1" applyAlignment="1">
      <alignment horizontal="center" vertical="center" wrapText="1"/>
    </xf>
    <xf numFmtId="0" fontId="19" fillId="0" borderId="5" xfId="3" applyFont="1" applyBorder="1" applyAlignment="1">
      <alignment horizontal="center" vertical="center" wrapText="1"/>
    </xf>
    <xf numFmtId="10" fontId="18" fillId="0" borderId="5" xfId="0" applyNumberFormat="1" applyFont="1" applyBorder="1" applyAlignment="1">
      <alignment horizontal="center" vertical="center" wrapText="1"/>
    </xf>
    <xf numFmtId="164" fontId="18" fillId="0" borderId="5" xfId="0" applyNumberFormat="1" applyFont="1" applyBorder="1" applyAlignment="1">
      <alignment horizontal="center" vertical="center" wrapText="1"/>
    </xf>
    <xf numFmtId="2" fontId="18" fillId="0" borderId="5" xfId="0" applyNumberFormat="1" applyFont="1" applyBorder="1" applyAlignment="1">
      <alignment horizontal="center" vertical="center" wrapText="1"/>
    </xf>
    <xf numFmtId="9" fontId="18" fillId="0" borderId="5" xfId="0" applyNumberFormat="1" applyFont="1" applyBorder="1" applyAlignment="1">
      <alignment horizontal="center" vertical="center" wrapText="1"/>
    </xf>
    <xf numFmtId="4" fontId="8" fillId="4" borderId="5" xfId="0" applyNumberFormat="1" applyFont="1" applyFill="1" applyBorder="1" applyAlignment="1">
      <alignment horizontal="center" vertical="center" wrapText="1"/>
    </xf>
    <xf numFmtId="4" fontId="8" fillId="4" borderId="14" xfId="0" applyNumberFormat="1" applyFont="1" applyFill="1" applyBorder="1" applyAlignment="1">
      <alignment horizontal="center" vertical="center" wrapText="1"/>
    </xf>
    <xf numFmtId="0" fontId="20" fillId="2" borderId="5" xfId="0" applyFont="1" applyFill="1" applyBorder="1"/>
    <xf numFmtId="0" fontId="20" fillId="7" borderId="51" xfId="0" applyFont="1" applyFill="1" applyBorder="1" applyAlignment="1">
      <alignment horizontal="center" vertical="justify" wrapText="1"/>
    </xf>
    <xf numFmtId="0" fontId="18" fillId="0" borderId="0" xfId="0" applyFont="1" applyAlignment="1">
      <alignment horizontal="center" vertical="center" wrapText="1"/>
    </xf>
    <xf numFmtId="0" fontId="23" fillId="5" borderId="5"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0" fillId="7" borderId="37" xfId="0" applyFont="1" applyFill="1" applyBorder="1" applyAlignment="1">
      <alignment horizontal="center" vertical="center" wrapText="1"/>
    </xf>
    <xf numFmtId="0" fontId="20" fillId="7" borderId="38" xfId="0" applyFont="1" applyFill="1" applyBorder="1" applyAlignment="1">
      <alignment horizontal="center" vertical="center" wrapText="1"/>
    </xf>
    <xf numFmtId="42" fontId="18" fillId="0" borderId="58" xfId="6" applyFont="1" applyBorder="1" applyAlignment="1">
      <alignment horizontal="center" vertical="center" wrapText="1"/>
    </xf>
    <xf numFmtId="0" fontId="0" fillId="0" borderId="5" xfId="0" applyBorder="1" applyAlignment="1">
      <alignment horizontal="center" vertical="center" wrapText="1"/>
    </xf>
    <xf numFmtId="0" fontId="26" fillId="0" borderId="5" xfId="0" applyFont="1" applyBorder="1" applyAlignment="1">
      <alignment horizontal="center" vertical="center" wrapText="1"/>
    </xf>
    <xf numFmtId="10" fontId="18" fillId="0" borderId="59" xfId="0" applyNumberFormat="1" applyFont="1" applyBorder="1" applyAlignment="1">
      <alignment horizontal="center" vertical="center" wrapText="1"/>
    </xf>
    <xf numFmtId="4" fontId="8" fillId="6" borderId="14" xfId="0" applyNumberFormat="1" applyFont="1" applyFill="1" applyBorder="1" applyAlignment="1">
      <alignment horizontal="center" vertical="center" wrapText="1"/>
    </xf>
    <xf numFmtId="10" fontId="18" fillId="0" borderId="54" xfId="0" applyNumberFormat="1" applyFont="1" applyBorder="1" applyAlignment="1">
      <alignment horizontal="center" vertical="center" wrapText="1"/>
    </xf>
    <xf numFmtId="164" fontId="18" fillId="0" borderId="54" xfId="0" applyNumberFormat="1" applyFont="1" applyBorder="1" applyAlignment="1">
      <alignment horizontal="center" vertical="center" wrapText="1"/>
    </xf>
    <xf numFmtId="2" fontId="18" fillId="0" borderId="54" xfId="0" applyNumberFormat="1" applyFont="1" applyBorder="1" applyAlignment="1">
      <alignment horizontal="center" vertical="center" wrapText="1"/>
    </xf>
    <xf numFmtId="9" fontId="18" fillId="0" borderId="54" xfId="0" applyNumberFormat="1" applyFont="1" applyBorder="1" applyAlignment="1">
      <alignment horizontal="center" vertical="center" wrapText="1"/>
    </xf>
    <xf numFmtId="10" fontId="19" fillId="0" borderId="5" xfId="0" applyNumberFormat="1" applyFont="1" applyBorder="1" applyAlignment="1">
      <alignment horizontal="center" vertical="center" wrapText="1"/>
    </xf>
    <xf numFmtId="0" fontId="24" fillId="5" borderId="60" xfId="0" applyFont="1" applyFill="1" applyBorder="1" applyAlignment="1">
      <alignment horizontal="center" vertical="center" wrapText="1"/>
    </xf>
    <xf numFmtId="44" fontId="8" fillId="0" borderId="12" xfId="1" applyFont="1" applyFill="1" applyBorder="1" applyAlignment="1">
      <alignment horizontal="center" vertical="center"/>
    </xf>
    <xf numFmtId="0" fontId="20" fillId="7" borderId="51" xfId="0" applyFont="1" applyFill="1" applyBorder="1" applyAlignment="1">
      <alignment horizontal="center" vertical="center" wrapText="1"/>
    </xf>
    <xf numFmtId="165" fontId="8" fillId="0" borderId="2" xfId="0" applyNumberFormat="1" applyFont="1" applyBorder="1" applyAlignment="1">
      <alignment horizontal="center" vertical="center" wrapText="1"/>
    </xf>
    <xf numFmtId="0" fontId="24" fillId="5" borderId="60" xfId="0" applyFont="1" applyFill="1" applyBorder="1" applyAlignment="1">
      <alignment horizontal="left" vertical="center" wrapText="1"/>
    </xf>
    <xf numFmtId="4" fontId="10" fillId="10" borderId="25" xfId="0" applyNumberFormat="1" applyFont="1" applyFill="1" applyBorder="1" applyAlignment="1">
      <alignment horizontal="center" vertical="center"/>
    </xf>
    <xf numFmtId="0" fontId="0" fillId="11" borderId="0" xfId="0" applyFill="1"/>
    <xf numFmtId="0" fontId="18" fillId="0" borderId="14" xfId="0" applyFont="1" applyBorder="1"/>
    <xf numFmtId="4" fontId="22" fillId="0" borderId="22" xfId="0" applyNumberFormat="1" applyFont="1" applyBorder="1" applyAlignment="1" applyProtection="1">
      <alignment horizontal="center" vertical="center" wrapText="1"/>
      <protection locked="0"/>
    </xf>
    <xf numFmtId="4" fontId="20" fillId="0" borderId="5" xfId="0" applyNumberFormat="1" applyFont="1" applyBorder="1" applyAlignment="1">
      <alignment horizontal="center" vertical="center"/>
    </xf>
    <xf numFmtId="0" fontId="18" fillId="0" borderId="5" xfId="0" applyFont="1" applyBorder="1" applyAlignment="1">
      <alignment vertical="center" wrapText="1"/>
    </xf>
    <xf numFmtId="0" fontId="23" fillId="0" borderId="5" xfId="0" applyFont="1" applyBorder="1" applyAlignment="1">
      <alignment horizontal="center"/>
    </xf>
    <xf numFmtId="0" fontId="23" fillId="0" borderId="22" xfId="0" applyFont="1" applyBorder="1"/>
    <xf numFmtId="4" fontId="20" fillId="0" borderId="66" xfId="0" applyNumberFormat="1" applyFont="1" applyBorder="1" applyAlignment="1">
      <alignment horizontal="center" vertical="center"/>
    </xf>
    <xf numFmtId="0" fontId="21" fillId="0" borderId="67" xfId="2" applyFont="1" applyBorder="1" applyAlignment="1">
      <alignment horizontal="center" vertical="center"/>
    </xf>
    <xf numFmtId="0" fontId="20" fillId="2" borderId="19" xfId="0" applyFont="1" applyFill="1" applyBorder="1"/>
    <xf numFmtId="0" fontId="18" fillId="0" borderId="0" xfId="0" applyFont="1" applyAlignment="1">
      <alignment horizontal="center"/>
    </xf>
    <xf numFmtId="0" fontId="19" fillId="0" borderId="0" xfId="0" applyFont="1"/>
    <xf numFmtId="4" fontId="23" fillId="0" borderId="22" xfId="0" applyNumberFormat="1" applyFont="1" applyBorder="1" applyAlignment="1" applyProtection="1">
      <alignment horizontal="center" vertical="center" wrapText="1"/>
      <protection locked="0"/>
    </xf>
    <xf numFmtId="4" fontId="23" fillId="2" borderId="5" xfId="0" applyNumberFormat="1" applyFont="1" applyFill="1" applyBorder="1" applyAlignment="1">
      <alignment horizontal="center" vertical="center"/>
    </xf>
    <xf numFmtId="4" fontId="23" fillId="13" borderId="66" xfId="0" applyNumberFormat="1" applyFont="1" applyFill="1" applyBorder="1" applyAlignment="1">
      <alignment horizontal="center" vertical="center"/>
    </xf>
    <xf numFmtId="0" fontId="19" fillId="0" borderId="14" xfId="0" applyFont="1" applyBorder="1"/>
    <xf numFmtId="0" fontId="28" fillId="0" borderId="5" xfId="0" applyFont="1" applyBorder="1" applyAlignment="1">
      <alignment horizontal="center" vertical="center" wrapText="1"/>
    </xf>
    <xf numFmtId="0" fontId="23" fillId="0" borderId="5" xfId="0" applyFont="1" applyBorder="1" applyAlignment="1">
      <alignment horizontal="center" wrapText="1"/>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5" fillId="0" borderId="30" xfId="0" applyFont="1" applyBorder="1"/>
    <xf numFmtId="0" fontId="12" fillId="0" borderId="31" xfId="0" applyFont="1" applyBorder="1"/>
    <xf numFmtId="0" fontId="4" fillId="4" borderId="0" xfId="0" applyFont="1" applyFill="1" applyAlignment="1">
      <alignment horizontal="center" vertical="top" wrapText="1"/>
    </xf>
    <xf numFmtId="0" fontId="0" fillId="0" borderId="0" xfId="0" applyAlignment="1">
      <alignment horizontal="left" vertical="top" wrapText="1"/>
    </xf>
    <xf numFmtId="0" fontId="4" fillId="3" borderId="0" xfId="0" applyFont="1" applyFill="1" applyAlignment="1">
      <alignment horizontal="center" vertical="center"/>
    </xf>
    <xf numFmtId="0" fontId="4" fillId="2" borderId="0" xfId="0" applyFont="1" applyFill="1" applyAlignment="1">
      <alignment horizontal="center" vertical="center"/>
    </xf>
    <xf numFmtId="0" fontId="3" fillId="0" borderId="0" xfId="0" applyFont="1" applyAlignment="1">
      <alignment horizontal="center" vertical="center"/>
    </xf>
    <xf numFmtId="0" fontId="4" fillId="3" borderId="1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5" fillId="0" borderId="6" xfId="0" applyFont="1" applyBorder="1"/>
    <xf numFmtId="0" fontId="5" fillId="0" borderId="23" xfId="0" applyFont="1" applyBorder="1"/>
    <xf numFmtId="4" fontId="14" fillId="4" borderId="15" xfId="0" applyNumberFormat="1" applyFont="1" applyFill="1" applyBorder="1" applyAlignment="1">
      <alignment horizontal="right" vertical="center"/>
    </xf>
    <xf numFmtId="4" fontId="14" fillId="4" borderId="1" xfId="0" applyNumberFormat="1" applyFont="1" applyFill="1" applyBorder="1" applyAlignment="1">
      <alignment horizontal="right" vertical="center"/>
    </xf>
    <xf numFmtId="4" fontId="14" fillId="4" borderId="2" xfId="0" applyNumberFormat="1" applyFont="1" applyFill="1" applyBorder="1" applyAlignment="1">
      <alignment horizontal="right" vertical="center"/>
    </xf>
    <xf numFmtId="0" fontId="10" fillId="4" borderId="51"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38" xfId="0" applyFont="1" applyFill="1" applyBorder="1" applyAlignment="1">
      <alignment horizontal="center" vertical="center" wrapText="1"/>
    </xf>
    <xf numFmtId="14" fontId="19" fillId="5" borderId="63" xfId="3" applyNumberFormat="1" applyFont="1" applyFill="1" applyBorder="1" applyAlignment="1">
      <alignment horizontal="center" vertical="center" wrapText="1"/>
    </xf>
    <xf numFmtId="14" fontId="19" fillId="5" borderId="64" xfId="3" applyNumberFormat="1" applyFont="1" applyFill="1" applyBorder="1" applyAlignment="1">
      <alignment horizontal="center" vertical="center" wrapText="1"/>
    </xf>
    <xf numFmtId="14" fontId="19" fillId="5" borderId="5" xfId="3" quotePrefix="1" applyNumberFormat="1" applyFont="1" applyFill="1" applyBorder="1" applyAlignment="1">
      <alignment horizontal="center" vertical="center" wrapText="1"/>
    </xf>
    <xf numFmtId="1" fontId="10" fillId="0" borderId="15"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10" fontId="8" fillId="0" borderId="61" xfId="0" applyNumberFormat="1" applyFont="1" applyBorder="1" applyAlignment="1">
      <alignment horizontal="center" vertical="center" wrapText="1"/>
    </xf>
    <xf numFmtId="10" fontId="8" fillId="0" borderId="40" xfId="0" applyNumberFormat="1" applyFont="1" applyBorder="1" applyAlignment="1">
      <alignment horizontal="center" vertical="center" wrapText="1"/>
    </xf>
    <xf numFmtId="10" fontId="8" fillId="0" borderId="50" xfId="0" applyNumberFormat="1" applyFont="1" applyBorder="1" applyAlignment="1">
      <alignment horizontal="center" vertical="center" wrapText="1"/>
    </xf>
    <xf numFmtId="14" fontId="19" fillId="0" borderId="5" xfId="3" applyNumberFormat="1" applyFont="1" applyBorder="1" applyAlignment="1">
      <alignment horizontal="center" vertical="center" wrapText="1"/>
    </xf>
    <xf numFmtId="0" fontId="4" fillId="0" borderId="43"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3" borderId="55" xfId="0" applyFont="1" applyFill="1" applyBorder="1" applyAlignment="1">
      <alignment horizontal="center" vertical="center"/>
    </xf>
    <xf numFmtId="0" fontId="4" fillId="3" borderId="56" xfId="0" applyFont="1" applyFill="1" applyBorder="1" applyAlignment="1">
      <alignment horizontal="center" vertical="center"/>
    </xf>
    <xf numFmtId="0" fontId="5" fillId="0" borderId="56" xfId="0" applyFont="1" applyBorder="1"/>
    <xf numFmtId="0" fontId="5" fillId="0" borderId="57" xfId="0" applyFont="1" applyBorder="1"/>
    <xf numFmtId="0" fontId="10" fillId="4" borderId="49" xfId="0" applyFont="1" applyFill="1" applyBorder="1" applyAlignment="1">
      <alignment horizontal="left" vertical="center"/>
    </xf>
    <xf numFmtId="0" fontId="10" fillId="4" borderId="12" xfId="0" applyFont="1" applyFill="1" applyBorder="1" applyAlignment="1">
      <alignment horizontal="left" vertical="center"/>
    </xf>
    <xf numFmtId="4" fontId="8" fillId="0" borderId="12" xfId="0" applyNumberFormat="1" applyFont="1" applyBorder="1" applyAlignment="1">
      <alignment horizontal="center" vertical="center"/>
    </xf>
    <xf numFmtId="4" fontId="8" fillId="0" borderId="36" xfId="0" applyNumberFormat="1" applyFont="1" applyBorder="1" applyAlignment="1">
      <alignment horizontal="center" vertical="center"/>
    </xf>
    <xf numFmtId="0" fontId="10" fillId="3" borderId="19" xfId="0" applyFont="1" applyFill="1" applyBorder="1" applyAlignment="1">
      <alignment horizontal="center" vertical="center"/>
    </xf>
    <xf numFmtId="0" fontId="10" fillId="3" borderId="5" xfId="0" applyFont="1" applyFill="1" applyBorder="1" applyAlignment="1">
      <alignment horizontal="center" vertical="center"/>
    </xf>
    <xf numFmtId="0" fontId="5" fillId="0" borderId="5" xfId="0" applyFont="1" applyBorder="1"/>
    <xf numFmtId="0" fontId="5" fillId="0" borderId="22" xfId="0" applyFont="1" applyBorder="1"/>
    <xf numFmtId="0" fontId="10" fillId="4" borderId="19" xfId="0" applyFont="1" applyFill="1" applyBorder="1" applyAlignment="1">
      <alignment horizontal="left" vertical="center"/>
    </xf>
    <xf numFmtId="0" fontId="10" fillId="4" borderId="5" xfId="0" applyFont="1" applyFill="1" applyBorder="1" applyAlignment="1">
      <alignment horizontal="left" vertical="center"/>
    </xf>
    <xf numFmtId="0" fontId="10" fillId="0" borderId="37" xfId="0" applyFont="1" applyBorder="1" applyAlignment="1">
      <alignment horizontal="left"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2" xfId="0" applyFont="1" applyBorder="1" applyAlignment="1">
      <alignment horizontal="center" vertical="center"/>
    </xf>
    <xf numFmtId="0" fontId="4" fillId="2" borderId="35"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5" xfId="0" applyFont="1" applyBorder="1" applyAlignment="1">
      <alignment horizontal="center" vertical="center"/>
    </xf>
    <xf numFmtId="0" fontId="3" fillId="4" borderId="19"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27" xfId="0" applyFont="1" applyFill="1" applyBorder="1" applyAlignment="1">
      <alignment horizontal="center" vertical="top" wrapText="1"/>
    </xf>
    <xf numFmtId="0" fontId="3" fillId="4" borderId="33" xfId="0" applyFont="1" applyFill="1" applyBorder="1" applyAlignment="1">
      <alignment horizontal="center" vertical="top" wrapText="1"/>
    </xf>
    <xf numFmtId="0" fontId="0" fillId="0" borderId="5" xfId="0" applyBorder="1" applyAlignment="1">
      <alignment horizontal="left" vertical="top" wrapText="1"/>
    </xf>
    <xf numFmtId="0" fontId="0" fillId="0" borderId="2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5" fillId="0" borderId="31" xfId="0" applyFont="1" applyBorder="1"/>
    <xf numFmtId="0" fontId="10" fillId="4" borderId="39" xfId="0" applyFont="1" applyFill="1" applyBorder="1" applyAlignment="1">
      <alignment horizontal="left" vertical="center"/>
    </xf>
    <xf numFmtId="0" fontId="10" fillId="4" borderId="50" xfId="0" applyFont="1" applyFill="1" applyBorder="1" applyAlignment="1">
      <alignment horizontal="left" vertical="center"/>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10" fillId="0" borderId="44" xfId="0" applyFont="1" applyBorder="1" applyAlignment="1">
      <alignment horizontal="left" vertical="center"/>
    </xf>
    <xf numFmtId="0" fontId="10" fillId="0" borderId="45" xfId="0" applyFont="1" applyBorder="1" applyAlignment="1">
      <alignment horizontal="left" vertical="center"/>
    </xf>
    <xf numFmtId="0" fontId="5" fillId="0" borderId="47" xfId="0" applyFont="1" applyBorder="1"/>
    <xf numFmtId="0" fontId="5" fillId="0" borderId="48" xfId="0" applyFont="1" applyBorder="1"/>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11" fillId="0" borderId="30" xfId="0" applyFont="1" applyBorder="1"/>
    <xf numFmtId="0" fontId="11" fillId="0" borderId="31" xfId="0" applyFont="1" applyBorder="1"/>
    <xf numFmtId="0" fontId="5" fillId="0" borderId="1" xfId="0" applyFont="1" applyBorder="1"/>
    <xf numFmtId="0" fontId="5" fillId="0" borderId="16" xfId="0" applyFont="1" applyBorder="1"/>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1" xfId="0" applyFont="1" applyBorder="1" applyAlignment="1">
      <alignment horizontal="center" vertical="center" wrapText="1"/>
    </xf>
    <xf numFmtId="0" fontId="20" fillId="2" borderId="41" xfId="0" applyFont="1" applyFill="1" applyBorder="1" applyAlignment="1">
      <alignment horizontal="center" wrapText="1"/>
    </xf>
    <xf numFmtId="0" fontId="20" fillId="2" borderId="42" xfId="0" applyFont="1" applyFill="1" applyBorder="1" applyAlignment="1">
      <alignment horizontal="center" wrapText="1"/>
    </xf>
    <xf numFmtId="0" fontId="22" fillId="2" borderId="24" xfId="0" applyFont="1" applyFill="1" applyBorder="1" applyAlignment="1">
      <alignment horizontal="center" vertical="center" wrapText="1"/>
    </xf>
    <xf numFmtId="0" fontId="23" fillId="0" borderId="6" xfId="0" applyFont="1" applyBorder="1" applyAlignment="1">
      <alignment horizontal="center"/>
    </xf>
    <xf numFmtId="0" fontId="18" fillId="0" borderId="51"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5" xfId="0" applyFont="1" applyBorder="1" applyAlignment="1">
      <alignment horizontal="center" vertical="center" wrapText="1"/>
    </xf>
    <xf numFmtId="0" fontId="20" fillId="7" borderId="51" xfId="0" applyFont="1" applyFill="1" applyBorder="1" applyAlignment="1">
      <alignment horizontal="center" vertical="justify" wrapText="1"/>
    </xf>
    <xf numFmtId="0" fontId="20" fillId="7" borderId="37" xfId="0" applyFont="1" applyFill="1" applyBorder="1" applyAlignment="1">
      <alignment horizontal="center" vertical="justify" wrapText="1"/>
    </xf>
    <xf numFmtId="0" fontId="20" fillId="7" borderId="38" xfId="0" applyFont="1" applyFill="1" applyBorder="1" applyAlignment="1">
      <alignment horizontal="center" vertical="justify" wrapText="1"/>
    </xf>
    <xf numFmtId="0" fontId="20" fillId="8" borderId="5" xfId="0" applyFont="1" applyFill="1" applyBorder="1" applyAlignment="1">
      <alignment horizontal="center"/>
    </xf>
    <xf numFmtId="0" fontId="21" fillId="8" borderId="51" xfId="2" applyFont="1" applyFill="1" applyBorder="1" applyAlignment="1">
      <alignment horizontal="center" vertical="center" wrapText="1"/>
    </xf>
    <xf numFmtId="0" fontId="21" fillId="8" borderId="38" xfId="2"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3" fillId="0" borderId="5" xfId="0" applyFont="1" applyBorder="1" applyAlignment="1">
      <alignment horizontal="center"/>
    </xf>
    <xf numFmtId="0" fontId="23" fillId="0" borderId="22" xfId="0" applyFont="1" applyBorder="1" applyAlignment="1">
      <alignment horizontal="center"/>
    </xf>
    <xf numFmtId="0" fontId="20" fillId="2" borderId="68" xfId="0" applyFont="1" applyFill="1" applyBorder="1" applyAlignment="1">
      <alignment horizontal="center" wrapText="1"/>
    </xf>
    <xf numFmtId="0" fontId="23" fillId="0" borderId="23" xfId="0" applyFont="1" applyBorder="1" applyAlignment="1">
      <alignment horizontal="center"/>
    </xf>
    <xf numFmtId="0" fontId="18" fillId="0" borderId="5" xfId="0" applyFont="1" applyBorder="1" applyAlignment="1">
      <alignment horizontal="center"/>
    </xf>
    <xf numFmtId="0" fontId="18" fillId="0" borderId="22" xfId="0" applyFont="1" applyBorder="1" applyAlignment="1">
      <alignment horizontal="center"/>
    </xf>
    <xf numFmtId="0" fontId="18" fillId="0" borderId="22" xfId="0" applyFont="1" applyBorder="1" applyAlignment="1">
      <alignment horizontal="center" vertical="center" wrapText="1"/>
    </xf>
    <xf numFmtId="0" fontId="20" fillId="12" borderId="5" xfId="0" applyFont="1" applyFill="1" applyBorder="1" applyAlignment="1">
      <alignment horizontal="center"/>
    </xf>
    <xf numFmtId="0" fontId="19" fillId="9" borderId="5" xfId="0" applyFont="1" applyFill="1" applyBorder="1"/>
    <xf numFmtId="0" fontId="19" fillId="9" borderId="22" xfId="0" applyFont="1" applyFill="1" applyBorder="1"/>
    <xf numFmtId="0" fontId="18" fillId="0" borderId="65" xfId="0" applyFont="1" applyBorder="1" applyAlignment="1">
      <alignment horizontal="center" vertical="justify" wrapText="1"/>
    </xf>
    <xf numFmtId="0" fontId="18" fillId="0" borderId="37" xfId="0" applyFont="1" applyBorder="1" applyAlignment="1">
      <alignment horizontal="center" vertical="justify" wrapText="1"/>
    </xf>
    <xf numFmtId="0" fontId="18" fillId="0" borderId="38" xfId="0" applyFont="1" applyBorder="1" applyAlignment="1">
      <alignment horizontal="center" vertical="justify" wrapText="1"/>
    </xf>
    <xf numFmtId="0" fontId="22" fillId="2" borderId="65"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18" fillId="0" borderId="65" xfId="0" applyFont="1" applyBorder="1" applyAlignment="1">
      <alignment horizontal="center" vertical="center" wrapText="1"/>
    </xf>
    <xf numFmtId="14" fontId="19" fillId="0" borderId="5" xfId="3" quotePrefix="1" applyNumberFormat="1" applyFont="1" applyBorder="1" applyAlignment="1">
      <alignment horizontal="center" vertical="center" wrapText="1"/>
    </xf>
    <xf numFmtId="0" fontId="25" fillId="4" borderId="0" xfId="0" applyFont="1" applyFill="1" applyAlignment="1">
      <alignment horizontal="center" vertical="center" wrapText="1"/>
    </xf>
    <xf numFmtId="1" fontId="19" fillId="0" borderId="54" xfId="3" applyNumberFormat="1" applyFont="1" applyBorder="1" applyAlignment="1">
      <alignment horizontal="center" vertical="center" wrapText="1"/>
    </xf>
    <xf numFmtId="1" fontId="19" fillId="0" borderId="63" xfId="3" applyNumberFormat="1" applyFont="1" applyBorder="1" applyAlignment="1">
      <alignment horizontal="center" vertical="center" wrapText="1"/>
    </xf>
    <xf numFmtId="1" fontId="19" fillId="0" borderId="64" xfId="3" applyNumberFormat="1" applyFont="1" applyBorder="1" applyAlignment="1">
      <alignment horizontal="center" vertical="center" wrapText="1"/>
    </xf>
    <xf numFmtId="0" fontId="20" fillId="8" borderId="51" xfId="0" applyFont="1" applyFill="1" applyBorder="1" applyAlignment="1">
      <alignment horizontal="center"/>
    </xf>
    <xf numFmtId="0" fontId="20" fillId="8" borderId="37" xfId="0" applyFont="1" applyFill="1" applyBorder="1" applyAlignment="1">
      <alignment horizontal="center"/>
    </xf>
    <xf numFmtId="0" fontId="20" fillId="8" borderId="38" xfId="0" applyFont="1" applyFill="1" applyBorder="1" applyAlignment="1">
      <alignment horizont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1" fontId="10" fillId="0" borderId="39" xfId="0" applyNumberFormat="1" applyFont="1" applyBorder="1" applyAlignment="1">
      <alignment horizontal="center" vertical="center" wrapText="1"/>
    </xf>
    <xf numFmtId="1" fontId="10" fillId="0" borderId="50" xfId="0" applyNumberFormat="1" applyFont="1" applyBorder="1" applyAlignment="1">
      <alignment horizontal="center" vertical="center" wrapText="1"/>
    </xf>
    <xf numFmtId="0" fontId="10" fillId="4" borderId="12" xfId="0" applyFont="1" applyFill="1" applyBorder="1" applyAlignment="1">
      <alignment horizontal="center" vertical="center"/>
    </xf>
    <xf numFmtId="14" fontId="19" fillId="0" borderId="63" xfId="3" applyNumberFormat="1" applyFont="1" applyBorder="1" applyAlignment="1">
      <alignment horizontal="center" vertical="center" wrapText="1"/>
    </xf>
    <xf numFmtId="14" fontId="19" fillId="0" borderId="64" xfId="3" applyNumberFormat="1" applyFont="1" applyBorder="1" applyAlignment="1">
      <alignment horizontal="center" vertical="center" wrapText="1"/>
    </xf>
    <xf numFmtId="0" fontId="4" fillId="0" borderId="35" xfId="0" applyFont="1" applyBorder="1" applyAlignment="1">
      <alignment horizontal="center" vertical="center"/>
    </xf>
    <xf numFmtId="0" fontId="4" fillId="0" borderId="44" xfId="0" applyFont="1" applyBorder="1" applyAlignment="1">
      <alignment horizontal="center"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20" fillId="7" borderId="51" xfId="0" applyFont="1" applyFill="1" applyBorder="1" applyAlignment="1">
      <alignment horizontal="center" vertical="center" wrapText="1"/>
    </xf>
    <xf numFmtId="0" fontId="20" fillId="7" borderId="37" xfId="0" applyFont="1" applyFill="1" applyBorder="1" applyAlignment="1">
      <alignment horizontal="center" vertical="center" wrapText="1"/>
    </xf>
    <xf numFmtId="0" fontId="20" fillId="7" borderId="38" xfId="0" applyFont="1" applyFill="1" applyBorder="1" applyAlignment="1">
      <alignment horizontal="center" vertical="center" wrapText="1"/>
    </xf>
  </cellXfs>
  <cellStyles count="7">
    <cellStyle name="Hipervínculo" xfId="2" builtinId="8"/>
    <cellStyle name="Moneda" xfId="1" builtinId="4"/>
    <cellStyle name="Moneda [0]" xfId="6" builtinId="7"/>
    <cellStyle name="Moneda 2" xfId="4" xr:uid="{00000000-0005-0000-0000-000003000000}"/>
    <cellStyle name="Normal" xfId="0" builtinId="0"/>
    <cellStyle name="Normal 2" xfId="3" xr:uid="{00000000-0005-0000-0000-000005000000}"/>
    <cellStyle name="Porcentual 2" xfId="5" xr:uid="{00000000-0005-0000-0000-000006000000}"/>
  </cellStyles>
  <dxfs count="92">
    <dxf>
      <font>
        <color auto="1"/>
      </font>
      <fill>
        <patternFill patternType="solid">
          <fgColor rgb="FFD8D8D8"/>
          <bgColor rgb="FFD8D8D8"/>
        </patternFill>
      </fill>
    </dxf>
    <dxf>
      <font>
        <color rgb="FFD8D8D8"/>
      </font>
      <fill>
        <patternFill patternType="solid">
          <fgColor rgb="FFD8D8D8"/>
          <bgColor rgb="FFD8D8D8"/>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ill>
        <patternFill>
          <bgColor theme="9" tint="0.59996337778862885"/>
        </patternFill>
      </fill>
    </dxf>
    <dxf>
      <fill>
        <patternFill>
          <bgColor rgb="FFCF7777"/>
        </patternFill>
      </fill>
    </dxf>
    <dxf>
      <fill>
        <patternFill>
          <bgColor theme="9" tint="0.59996337778862885"/>
        </patternFill>
      </fill>
    </dxf>
    <dxf>
      <fill>
        <patternFill>
          <bgColor rgb="FFCF7777"/>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auto="1"/>
      </font>
      <fill>
        <patternFill patternType="solid">
          <fgColor rgb="FFD8D8D8"/>
          <bgColor rgb="FFD8D8D8"/>
        </patternFill>
      </fill>
    </dxf>
    <dxf>
      <font>
        <color rgb="FFD8D8D8"/>
      </font>
      <fill>
        <patternFill patternType="solid">
          <fgColor rgb="FFD8D8D8"/>
          <bgColor rgb="FFD8D8D8"/>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ill>
        <patternFill>
          <bgColor theme="9" tint="0.59996337778862885"/>
        </patternFill>
      </fill>
    </dxf>
    <dxf>
      <fill>
        <patternFill>
          <bgColor rgb="FFCF7777"/>
        </patternFill>
      </fill>
    </dxf>
    <dxf>
      <fill>
        <patternFill>
          <bgColor theme="9" tint="0.59996337778862885"/>
        </patternFill>
      </fill>
    </dxf>
    <dxf>
      <fill>
        <patternFill>
          <bgColor rgb="FFCF7777"/>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auto="1"/>
      </font>
      <fill>
        <patternFill patternType="solid">
          <fgColor rgb="FFD8D8D8"/>
          <bgColor rgb="FFD8D8D8"/>
        </patternFill>
      </fill>
    </dxf>
    <dxf>
      <font>
        <color auto="1"/>
      </font>
      <fill>
        <patternFill patternType="solid">
          <fgColor rgb="FFD8D8D8"/>
          <bgColor rgb="FFD8D8D8"/>
        </patternFill>
      </fill>
    </dxf>
    <dxf>
      <font>
        <color theme="0" tint="-0.14996795556505021"/>
      </font>
      <fill>
        <patternFill patternType="solid">
          <bgColor theme="0" tint="-0.14996795556505021"/>
        </patternFill>
      </fill>
    </dxf>
    <dxf>
      <font>
        <color auto="1"/>
      </font>
      <fill>
        <patternFill patternType="solid">
          <fgColor rgb="FFD8D8D8"/>
          <bgColor rgb="FFD8D8D8"/>
        </patternFill>
      </fill>
    </dxf>
    <dxf>
      <font>
        <color rgb="FFD8D8D8"/>
      </font>
      <fill>
        <patternFill patternType="solid">
          <fgColor rgb="FFD8D8D8"/>
          <bgColor rgb="FFD8D8D8"/>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ill>
        <patternFill>
          <bgColor theme="9" tint="0.59996337778862885"/>
        </patternFill>
      </fill>
    </dxf>
    <dxf>
      <fill>
        <patternFill>
          <bgColor rgb="FFCF7777"/>
        </patternFill>
      </fill>
    </dxf>
    <dxf>
      <fill>
        <patternFill>
          <bgColor theme="9" tint="0.59996337778862885"/>
        </patternFill>
      </fill>
    </dxf>
    <dxf>
      <fill>
        <patternFill>
          <bgColor rgb="FFCF7777"/>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8D8D8"/>
      </font>
      <fill>
        <patternFill patternType="solid">
          <fgColor rgb="FFD8D8D8"/>
          <bgColor rgb="FFD8D8D8"/>
        </patternFill>
      </fill>
    </dxf>
    <dxf>
      <font>
        <color auto="1"/>
      </font>
      <fill>
        <patternFill patternType="solid">
          <fgColor rgb="FFD8D8D8"/>
          <bgColor rgb="FFD8D8D8"/>
        </patternFill>
      </fill>
    </dxf>
    <dxf>
      <font>
        <color auto="1"/>
      </font>
      <fill>
        <patternFill patternType="solid">
          <fgColor rgb="FFD8D8D8"/>
          <bgColor rgb="FFD8D8D8"/>
        </patternFill>
      </fill>
    </dxf>
    <dxf>
      <font>
        <color theme="0" tint="-0.14996795556505021"/>
      </font>
      <fill>
        <patternFill patternType="solid">
          <bgColor theme="0" tint="-0.14996795556505021"/>
        </patternFill>
      </fill>
    </dxf>
    <dxf>
      <font>
        <color auto="1"/>
      </font>
      <fill>
        <patternFill patternType="solid">
          <fgColor rgb="FFD8D8D8"/>
          <bgColor rgb="FFD8D8D8"/>
        </patternFill>
      </fill>
    </dxf>
    <dxf>
      <font>
        <color rgb="FFD8D8D8"/>
      </font>
      <fill>
        <patternFill patternType="solid">
          <fgColor rgb="FFD8D8D8"/>
          <bgColor rgb="FFD8D8D8"/>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ill>
        <patternFill>
          <bgColor theme="9" tint="0.59996337778862885"/>
        </patternFill>
      </fill>
    </dxf>
    <dxf>
      <fill>
        <patternFill>
          <bgColor rgb="FFCF7777"/>
        </patternFill>
      </fill>
    </dxf>
    <dxf>
      <fill>
        <patternFill>
          <bgColor theme="9" tint="0.59996337778862885"/>
        </patternFill>
      </fill>
    </dxf>
    <dxf>
      <fill>
        <patternFill>
          <bgColor rgb="FFCF7777"/>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8D8D8"/>
      </font>
      <fill>
        <patternFill patternType="solid">
          <fgColor rgb="FFD8D8D8"/>
          <bgColor rgb="FFD8D8D8"/>
        </patternFill>
      </fill>
    </dxf>
  </dxfs>
  <tableStyles count="0" defaultTableStyle="TableStyleMedium2" defaultPivotStyle="PivotStyleLight16"/>
  <colors>
    <mruColors>
      <color rgb="FFFF7575"/>
      <color rgb="FFCF7777"/>
      <color rgb="FFC14B4B"/>
      <color rgb="FFBD4F4F"/>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xdr:colOff>
      <xdr:row>15</xdr:row>
      <xdr:rowOff>0</xdr:rowOff>
    </xdr:from>
    <xdr:to>
      <xdr:col>5</xdr:col>
      <xdr:colOff>6694715</xdr:colOff>
      <xdr:row>15</xdr:row>
      <xdr:rowOff>1105054</xdr:rowOff>
    </xdr:to>
    <xdr:pic>
      <xdr:nvPicPr>
        <xdr:cNvPr id="2" name="Imagen 1">
          <a:extLst>
            <a:ext uri="{FF2B5EF4-FFF2-40B4-BE49-F238E27FC236}">
              <a16:creationId xmlns:a16="http://schemas.microsoft.com/office/drawing/2014/main" id="{2A05E1B8-7578-C2CC-D25E-347D94EC9210}"/>
            </a:ext>
          </a:extLst>
        </xdr:cNvPr>
        <xdr:cNvPicPr>
          <a:picLocks noChangeAspect="1"/>
        </xdr:cNvPicPr>
      </xdr:nvPicPr>
      <xdr:blipFill>
        <a:blip xmlns:r="http://schemas.openxmlformats.org/officeDocument/2006/relationships" r:embed="rId1"/>
        <a:stretch>
          <a:fillRect/>
        </a:stretch>
      </xdr:blipFill>
      <xdr:spPr>
        <a:xfrm>
          <a:off x="7905751" y="5783036"/>
          <a:ext cx="6694714" cy="1105054"/>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Q43"/>
  <sheetViews>
    <sheetView tabSelected="1" topLeftCell="A33" zoomScale="70" zoomScaleNormal="70" zoomScaleSheetLayoutView="69" workbookViewId="0">
      <selection activeCell="C44" sqref="C44"/>
    </sheetView>
  </sheetViews>
  <sheetFormatPr baseColWidth="10" defaultRowHeight="15" x14ac:dyDescent="0.25"/>
  <cols>
    <col min="1" max="1" width="3.42578125" customWidth="1"/>
    <col min="2" max="2" width="13.42578125" customWidth="1"/>
    <col min="3" max="3" width="39.42578125" customWidth="1"/>
    <col min="4" max="4" width="21.85546875" customWidth="1"/>
    <col min="5" max="5" width="18.85546875" customWidth="1"/>
    <col min="6" max="6" width="19" customWidth="1"/>
    <col min="7" max="7" width="7" customWidth="1"/>
    <col min="8" max="8" width="29.42578125" customWidth="1"/>
    <col min="9" max="9" width="12.85546875" customWidth="1"/>
    <col min="10" max="10" width="21.42578125" customWidth="1"/>
    <col min="11" max="11" width="16.42578125" customWidth="1"/>
    <col min="12" max="12" width="91.42578125" style="25" customWidth="1"/>
    <col min="13" max="13" width="91.85546875" customWidth="1"/>
    <col min="14" max="14" width="18.42578125" hidden="1" customWidth="1"/>
    <col min="15" max="16" width="11.42578125" hidden="1" customWidth="1"/>
    <col min="17" max="19" width="0" hidden="1" customWidth="1"/>
  </cols>
  <sheetData>
    <row r="1" spans="2:17" ht="15.75" thickBot="1" x14ac:dyDescent="0.3">
      <c r="B1" s="12"/>
      <c r="C1" s="13"/>
      <c r="D1" s="13"/>
      <c r="E1" s="13"/>
      <c r="F1" s="13"/>
      <c r="G1" s="13"/>
      <c r="H1" s="13"/>
      <c r="I1" s="13"/>
      <c r="J1" s="13"/>
      <c r="K1" s="14"/>
    </row>
    <row r="2" spans="2:17" ht="21.75" thickBot="1" x14ac:dyDescent="0.4">
      <c r="B2" s="175" t="s">
        <v>36</v>
      </c>
      <c r="C2" s="176"/>
      <c r="D2" s="176"/>
      <c r="E2" s="177"/>
      <c r="F2" s="177"/>
      <c r="G2" s="177"/>
      <c r="H2" s="177"/>
      <c r="I2" s="177"/>
      <c r="J2" s="177"/>
      <c r="K2" s="178"/>
    </row>
    <row r="3" spans="2:17" ht="3" customHeight="1" x14ac:dyDescent="0.25">
      <c r="B3" s="4"/>
      <c r="C3" s="20"/>
      <c r="D3" s="20"/>
      <c r="E3" s="20"/>
      <c r="F3" s="5"/>
      <c r="G3" s="20"/>
      <c r="H3" s="20"/>
      <c r="I3" s="20"/>
      <c r="J3" s="20"/>
      <c r="K3" s="6"/>
    </row>
    <row r="4" spans="2:17" ht="18.75" x14ac:dyDescent="0.25">
      <c r="B4" s="105" t="s">
        <v>0</v>
      </c>
      <c r="C4" s="106"/>
      <c r="D4" s="106"/>
      <c r="E4" s="179"/>
      <c r="F4" s="179"/>
      <c r="G4" s="179"/>
      <c r="H4" s="179"/>
      <c r="I4" s="179"/>
      <c r="J4" s="179"/>
      <c r="K4" s="180"/>
    </row>
    <row r="5" spans="2:17" ht="15.75" x14ac:dyDescent="0.25">
      <c r="B5" s="23" t="s">
        <v>1</v>
      </c>
      <c r="C5" s="181" t="s">
        <v>47</v>
      </c>
      <c r="D5" s="182"/>
      <c r="E5" s="182"/>
      <c r="F5" s="182"/>
      <c r="G5" s="182"/>
      <c r="H5" s="182"/>
      <c r="I5" s="182"/>
      <c r="J5" s="182"/>
      <c r="K5" s="183"/>
    </row>
    <row r="6" spans="2:17" x14ac:dyDescent="0.25">
      <c r="B6" s="140" t="s">
        <v>2</v>
      </c>
      <c r="C6" s="184" t="s">
        <v>53</v>
      </c>
      <c r="D6" s="185"/>
      <c r="E6" s="185"/>
      <c r="F6" s="185"/>
      <c r="G6" s="185"/>
      <c r="H6" s="185"/>
      <c r="I6" s="185"/>
      <c r="J6" s="185"/>
      <c r="K6" s="186"/>
    </row>
    <row r="7" spans="2:17" x14ac:dyDescent="0.25">
      <c r="B7" s="140"/>
      <c r="C7" s="187"/>
      <c r="D7" s="188"/>
      <c r="E7" s="188"/>
      <c r="F7" s="188"/>
      <c r="G7" s="188"/>
      <c r="H7" s="188"/>
      <c r="I7" s="188"/>
      <c r="J7" s="188"/>
      <c r="K7" s="189"/>
    </row>
    <row r="8" spans="2:17" ht="27.95" customHeight="1" x14ac:dyDescent="0.25">
      <c r="B8" s="140"/>
      <c r="C8" s="190"/>
      <c r="D8" s="191"/>
      <c r="E8" s="191"/>
      <c r="F8" s="191"/>
      <c r="G8" s="191"/>
      <c r="H8" s="191"/>
      <c r="I8" s="191"/>
      <c r="J8" s="191"/>
      <c r="K8" s="192"/>
    </row>
    <row r="9" spans="2:17" ht="3" customHeight="1" thickBot="1" x14ac:dyDescent="0.3">
      <c r="B9" s="4"/>
      <c r="C9" s="20"/>
      <c r="D9" s="20"/>
      <c r="E9" s="20"/>
      <c r="F9" s="5"/>
      <c r="G9" s="20"/>
      <c r="H9" s="20"/>
      <c r="I9" s="20"/>
      <c r="J9" s="20"/>
      <c r="K9" s="6"/>
    </row>
    <row r="10" spans="2:17" ht="19.5" thickBot="1" x14ac:dyDescent="0.3">
      <c r="B10" s="143" t="s">
        <v>3</v>
      </c>
      <c r="C10" s="144"/>
      <c r="D10" s="144"/>
      <c r="E10" s="173"/>
      <c r="F10" s="173"/>
      <c r="G10" s="173"/>
      <c r="H10" s="173"/>
      <c r="I10" s="173"/>
      <c r="J10" s="173"/>
      <c r="K10" s="174"/>
    </row>
    <row r="11" spans="2:17" ht="18.75" customHeight="1" x14ac:dyDescent="0.25">
      <c r="B11" s="132" t="s">
        <v>4</v>
      </c>
      <c r="C11" s="133"/>
      <c r="D11" s="171" t="s">
        <v>54</v>
      </c>
      <c r="E11" s="171"/>
      <c r="F11" s="171"/>
      <c r="G11" s="171"/>
      <c r="H11" s="171"/>
      <c r="I11" s="171"/>
      <c r="J11" s="171"/>
      <c r="K11" s="172"/>
    </row>
    <row r="12" spans="2:17" ht="18.75" x14ac:dyDescent="0.25">
      <c r="B12" s="140" t="s">
        <v>5</v>
      </c>
      <c r="C12" s="141"/>
      <c r="D12" s="142"/>
      <c r="E12" s="142"/>
      <c r="F12" s="15" t="s">
        <v>33</v>
      </c>
      <c r="G12" s="18" t="s">
        <v>35</v>
      </c>
      <c r="H12" s="15" t="s">
        <v>34</v>
      </c>
      <c r="I12" s="18" t="s">
        <v>26</v>
      </c>
      <c r="J12" s="17" t="s">
        <v>6</v>
      </c>
      <c r="K12" s="7">
        <v>1</v>
      </c>
      <c r="M12" s="3"/>
      <c r="P12" t="e">
        <f>#REF!</f>
        <v>#REF!</v>
      </c>
      <c r="Q12" t="s">
        <v>35</v>
      </c>
    </row>
    <row r="13" spans="2:17" ht="18.75" x14ac:dyDescent="0.25">
      <c r="B13" s="140" t="s">
        <v>7</v>
      </c>
      <c r="C13" s="141"/>
      <c r="D13" s="142"/>
      <c r="E13" s="142"/>
      <c r="F13" s="16" t="s">
        <v>33</v>
      </c>
      <c r="G13" s="18" t="s">
        <v>21</v>
      </c>
      <c r="H13" s="15" t="s">
        <v>34</v>
      </c>
      <c r="I13" s="18" t="s">
        <v>21</v>
      </c>
      <c r="J13" s="17" t="s">
        <v>6</v>
      </c>
      <c r="K13" s="7"/>
      <c r="P13" t="e">
        <f>#REF!</f>
        <v>#REF!</v>
      </c>
      <c r="Q13" t="s">
        <v>26</v>
      </c>
    </row>
    <row r="14" spans="2:17" ht="18.75" x14ac:dyDescent="0.25">
      <c r="B14" s="140" t="s">
        <v>8</v>
      </c>
      <c r="C14" s="141"/>
      <c r="D14" s="142"/>
      <c r="E14" s="142"/>
      <c r="F14" s="17" t="s">
        <v>33</v>
      </c>
      <c r="G14" s="18" t="s">
        <v>21</v>
      </c>
      <c r="H14" s="15" t="s">
        <v>34</v>
      </c>
      <c r="I14" s="18" t="s">
        <v>21</v>
      </c>
      <c r="J14" s="17" t="s">
        <v>6</v>
      </c>
      <c r="K14" s="7"/>
      <c r="P14" t="e">
        <f>#REF!</f>
        <v>#REF!</v>
      </c>
      <c r="Q14" t="s">
        <v>21</v>
      </c>
    </row>
    <row r="15" spans="2:17" ht="3" customHeight="1" x14ac:dyDescent="0.25">
      <c r="B15" s="8"/>
      <c r="C15" s="21"/>
      <c r="D15" s="21"/>
      <c r="E15" s="22" t="s">
        <v>9</v>
      </c>
      <c r="F15" s="21"/>
      <c r="G15" s="20"/>
      <c r="H15" s="20"/>
      <c r="I15" s="20"/>
      <c r="J15" s="20"/>
      <c r="K15" s="6"/>
    </row>
    <row r="16" spans="2:17" ht="15" hidden="1" customHeight="1" x14ac:dyDescent="0.25">
      <c r="B16" s="143" t="s">
        <v>31</v>
      </c>
      <c r="C16" s="144"/>
      <c r="D16" s="144"/>
      <c r="E16" s="144"/>
      <c r="F16" s="144"/>
      <c r="G16" s="144"/>
      <c r="H16" s="144"/>
      <c r="I16" s="144"/>
      <c r="J16" s="144"/>
      <c r="K16" s="145"/>
    </row>
    <row r="17" spans="2:16" ht="15" hidden="1" customHeight="1" thickBot="1" x14ac:dyDescent="0.3">
      <c r="B17" s="146" t="s">
        <v>29</v>
      </c>
      <c r="C17" s="147"/>
      <c r="D17" s="147"/>
      <c r="E17" s="147"/>
      <c r="F17" s="148"/>
      <c r="G17" s="148"/>
      <c r="H17" s="148"/>
      <c r="I17" s="148"/>
      <c r="J17" s="149"/>
      <c r="K17" s="150"/>
    </row>
    <row r="18" spans="2:16" ht="15" hidden="1" customHeight="1" thickBot="1" x14ac:dyDescent="0.3">
      <c r="B18" s="153" t="s">
        <v>27</v>
      </c>
      <c r="C18" s="154"/>
      <c r="D18" s="154"/>
      <c r="E18" s="154"/>
      <c r="F18" s="155"/>
      <c r="G18" s="155"/>
      <c r="H18" s="155"/>
      <c r="I18" s="155"/>
      <c r="J18" s="151"/>
      <c r="K18" s="152"/>
    </row>
    <row r="19" spans="2:16" ht="15" hidden="1" customHeight="1" thickBot="1" x14ac:dyDescent="0.3">
      <c r="B19" s="156" t="s">
        <v>28</v>
      </c>
      <c r="C19" s="157"/>
      <c r="D19" s="157"/>
      <c r="E19" s="157"/>
      <c r="F19" s="160"/>
      <c r="G19" s="160"/>
      <c r="H19" s="160"/>
      <c r="I19" s="160"/>
      <c r="J19" s="160"/>
      <c r="K19" s="161"/>
    </row>
    <row r="20" spans="2:16" ht="15" hidden="1" customHeight="1" thickBot="1" x14ac:dyDescent="0.3">
      <c r="B20" s="158"/>
      <c r="C20" s="159"/>
      <c r="D20" s="159"/>
      <c r="E20" s="159"/>
      <c r="F20" s="162"/>
      <c r="G20" s="162"/>
      <c r="H20" s="162"/>
      <c r="I20" s="162"/>
      <c r="J20" s="162"/>
      <c r="K20" s="163"/>
    </row>
    <row r="21" spans="2:16" ht="3" customHeight="1" thickBot="1" x14ac:dyDescent="0.3">
      <c r="B21" s="8"/>
      <c r="C21" s="21"/>
      <c r="D21" s="21"/>
      <c r="E21" s="22"/>
      <c r="F21" s="21"/>
      <c r="G21" s="20"/>
      <c r="H21" s="20"/>
      <c r="I21" s="20"/>
      <c r="J21" s="20"/>
      <c r="K21" s="6"/>
    </row>
    <row r="22" spans="2:16" ht="19.5" thickBot="1" x14ac:dyDescent="0.3">
      <c r="B22" s="164" t="s">
        <v>43</v>
      </c>
      <c r="C22" s="165"/>
      <c r="D22" s="165"/>
      <c r="E22" s="98"/>
      <c r="F22" s="98"/>
      <c r="G22" s="98"/>
      <c r="H22" s="98"/>
      <c r="I22" s="98"/>
      <c r="J22" s="98"/>
      <c r="K22" s="166"/>
    </row>
    <row r="23" spans="2:16" ht="134.1" customHeight="1" x14ac:dyDescent="0.25">
      <c r="B23" s="167" t="s">
        <v>44</v>
      </c>
      <c r="C23" s="168"/>
      <c r="D23" s="169" t="s">
        <v>119</v>
      </c>
      <c r="E23" s="169"/>
      <c r="F23" s="169"/>
      <c r="G23" s="169"/>
      <c r="H23" s="169"/>
      <c r="I23" s="169"/>
      <c r="J23" s="169"/>
      <c r="K23" s="170"/>
      <c r="P23" t="s">
        <v>19</v>
      </c>
    </row>
    <row r="24" spans="2:16" x14ac:dyDescent="0.25">
      <c r="B24" s="136"/>
      <c r="C24" s="137"/>
      <c r="D24" s="137"/>
      <c r="E24" s="138"/>
      <c r="F24" s="138"/>
      <c r="G24" s="138"/>
      <c r="H24" s="138"/>
      <c r="I24" s="138"/>
      <c r="J24" s="138"/>
      <c r="K24" s="139"/>
    </row>
    <row r="25" spans="2:16" ht="15" customHeight="1" x14ac:dyDescent="0.25">
      <c r="B25" s="125"/>
      <c r="C25" s="126"/>
      <c r="D25" s="126"/>
      <c r="E25" s="126"/>
      <c r="F25" s="126"/>
      <c r="G25" s="126"/>
      <c r="H25" s="126"/>
      <c r="I25" s="126"/>
      <c r="J25" s="126"/>
      <c r="K25" s="127"/>
    </row>
    <row r="26" spans="2:16" ht="19.5" thickBot="1" x14ac:dyDescent="0.3">
      <c r="B26" s="128" t="s">
        <v>11</v>
      </c>
      <c r="C26" s="129"/>
      <c r="D26" s="129"/>
      <c r="E26" s="130"/>
      <c r="F26" s="130"/>
      <c r="G26" s="130"/>
      <c r="H26" s="130"/>
      <c r="I26" s="130"/>
      <c r="J26" s="130"/>
      <c r="K26" s="131"/>
    </row>
    <row r="27" spans="2:16" ht="21.75" customHeight="1" x14ac:dyDescent="0.25">
      <c r="B27" s="132" t="s">
        <v>16</v>
      </c>
      <c r="C27" s="133"/>
      <c r="D27" s="24">
        <v>500000000</v>
      </c>
      <c r="E27" s="133" t="s">
        <v>17</v>
      </c>
      <c r="F27" s="133"/>
      <c r="G27" s="133"/>
      <c r="H27" s="134">
        <f>D27/1423500</f>
        <v>351.24692658939233</v>
      </c>
      <c r="I27" s="134"/>
      <c r="J27" s="134"/>
      <c r="K27" s="135"/>
      <c r="N27" s="2"/>
    </row>
    <row r="28" spans="2:16" ht="15" customHeight="1" x14ac:dyDescent="0.25">
      <c r="B28" s="105"/>
      <c r="C28" s="106"/>
      <c r="D28" s="107"/>
      <c r="E28" s="108"/>
      <c r="F28" s="108"/>
      <c r="G28" s="108"/>
      <c r="H28" s="108"/>
      <c r="I28" s="108"/>
      <c r="J28" s="108"/>
      <c r="K28" s="109"/>
    </row>
    <row r="29" spans="2:16" ht="87.75" customHeight="1" x14ac:dyDescent="0.25">
      <c r="B29" s="19" t="s">
        <v>37</v>
      </c>
      <c r="C29" s="1" t="s">
        <v>12</v>
      </c>
      <c r="D29" s="1" t="s">
        <v>32</v>
      </c>
      <c r="E29" s="1" t="s">
        <v>13</v>
      </c>
      <c r="F29" s="113" t="s">
        <v>39</v>
      </c>
      <c r="G29" s="115"/>
      <c r="H29" s="1" t="s">
        <v>38</v>
      </c>
      <c r="I29" s="1" t="s">
        <v>40</v>
      </c>
      <c r="J29" s="1" t="s">
        <v>14</v>
      </c>
      <c r="K29" s="9" t="s">
        <v>15</v>
      </c>
    </row>
    <row r="30" spans="2:16" ht="27.75" customHeight="1" thickBot="1" x14ac:dyDescent="0.3">
      <c r="B30" s="113" t="s">
        <v>45</v>
      </c>
      <c r="C30" s="114"/>
      <c r="D30" s="114"/>
      <c r="E30" s="114"/>
      <c r="F30" s="114"/>
      <c r="G30" s="114"/>
      <c r="H30" s="114"/>
      <c r="I30" s="114"/>
      <c r="J30" s="114"/>
      <c r="K30" s="115"/>
    </row>
    <row r="31" spans="2:16" ht="255" customHeight="1" thickBot="1" x14ac:dyDescent="0.3">
      <c r="B31" s="44">
        <v>1</v>
      </c>
      <c r="C31" s="44" t="s">
        <v>57</v>
      </c>
      <c r="D31" s="44" t="s">
        <v>56</v>
      </c>
      <c r="E31" s="27" t="s">
        <v>19</v>
      </c>
      <c r="F31" s="116" t="s">
        <v>182</v>
      </c>
      <c r="G31" s="117"/>
      <c r="H31" s="62">
        <f>387228318*1.19</f>
        <v>460801698.41999996</v>
      </c>
      <c r="I31" s="46">
        <f>H31/1300000</f>
        <v>354.4628449384615</v>
      </c>
      <c r="J31" s="47">
        <v>1</v>
      </c>
      <c r="K31" s="10">
        <f>I31*J31</f>
        <v>354.4628449384615</v>
      </c>
      <c r="L31" s="76" t="s">
        <v>208</v>
      </c>
      <c r="N31" t="s">
        <v>19</v>
      </c>
    </row>
    <row r="32" spans="2:16" ht="255" customHeight="1" thickBot="1" x14ac:dyDescent="0.3">
      <c r="B32" s="48">
        <v>2</v>
      </c>
      <c r="C32" s="48" t="s">
        <v>60</v>
      </c>
      <c r="D32" s="48" t="s">
        <v>59</v>
      </c>
      <c r="E32" s="49" t="s">
        <v>19</v>
      </c>
      <c r="F32" s="124" t="s">
        <v>61</v>
      </c>
      <c r="G32" s="124"/>
      <c r="H32" s="50">
        <v>330000000</v>
      </c>
      <c r="I32" s="51">
        <f>H32/1300000</f>
        <v>253.84615384615384</v>
      </c>
      <c r="J32" s="52">
        <v>1</v>
      </c>
      <c r="K32" s="54">
        <f>I32*J32</f>
        <v>253.84615384615384</v>
      </c>
      <c r="L32" s="41"/>
    </row>
    <row r="33" spans="2:14" ht="219.75" customHeight="1" thickBot="1" x14ac:dyDescent="0.3">
      <c r="B33" s="44">
        <v>3</v>
      </c>
      <c r="C33" s="44" t="s">
        <v>62</v>
      </c>
      <c r="D33" s="48" t="s">
        <v>127</v>
      </c>
      <c r="E33" s="49" t="s">
        <v>19</v>
      </c>
      <c r="F33" s="118" t="s">
        <v>58</v>
      </c>
      <c r="G33" s="118"/>
      <c r="H33" s="50">
        <v>24050000</v>
      </c>
      <c r="I33" s="51">
        <f>H33/1423000</f>
        <v>16.90091356289529</v>
      </c>
      <c r="J33" s="52">
        <v>1</v>
      </c>
      <c r="K33" s="54">
        <f t="shared" ref="K33:K34" si="0">I33*J33</f>
        <v>16.90091356289529</v>
      </c>
      <c r="L33" s="72"/>
      <c r="N33" t="s">
        <v>20</v>
      </c>
    </row>
    <row r="34" spans="2:14" ht="30" customHeight="1" x14ac:dyDescent="0.25">
      <c r="B34" s="119" t="s">
        <v>41</v>
      </c>
      <c r="C34" s="120"/>
      <c r="D34" s="121"/>
      <c r="E34" s="122"/>
      <c r="F34" s="122"/>
      <c r="G34" s="122"/>
      <c r="H34" s="122"/>
      <c r="I34" s="122"/>
      <c r="J34" s="123"/>
      <c r="K34" s="10">
        <f t="shared" si="0"/>
        <v>0</v>
      </c>
    </row>
    <row r="35" spans="2:14" ht="15.75" thickBot="1" x14ac:dyDescent="0.3">
      <c r="B35" s="34"/>
      <c r="C35" s="35"/>
      <c r="D35" s="35"/>
      <c r="E35" s="36"/>
      <c r="F35" s="37"/>
      <c r="G35" s="37"/>
      <c r="H35" s="38"/>
      <c r="I35" s="39"/>
      <c r="J35" s="75">
        <f>K36*1423500</f>
        <v>889986310.22668147</v>
      </c>
      <c r="K35" s="10"/>
    </row>
    <row r="36" spans="2:14" ht="84.75" customHeight="1" thickBot="1" x14ac:dyDescent="0.3">
      <c r="B36" s="110" t="s">
        <v>18</v>
      </c>
      <c r="C36" s="111"/>
      <c r="D36" s="111"/>
      <c r="E36" s="111"/>
      <c r="F36" s="111"/>
      <c r="G36" s="111"/>
      <c r="H36" s="111"/>
      <c r="I36" s="111"/>
      <c r="J36" s="112"/>
      <c r="K36" s="11">
        <f>SUM(K31:K34)</f>
        <v>625.20991234751068</v>
      </c>
      <c r="L36" s="76"/>
    </row>
    <row r="37" spans="2:14" ht="19.5" thickBot="1" x14ac:dyDescent="0.3">
      <c r="B37" s="96" t="s">
        <v>30</v>
      </c>
      <c r="C37" s="97"/>
      <c r="D37" s="97"/>
      <c r="E37" s="98"/>
      <c r="F37" s="98"/>
      <c r="G37" s="98"/>
      <c r="H37" s="98"/>
      <c r="I37" s="98"/>
      <c r="J37" s="96" t="s">
        <v>19</v>
      </c>
      <c r="K37" s="99"/>
    </row>
    <row r="39" spans="2:14" ht="19.5" thickBot="1" x14ac:dyDescent="0.3">
      <c r="B39" s="102"/>
      <c r="C39" s="102"/>
      <c r="D39" s="102"/>
      <c r="E39" s="102"/>
      <c r="F39" s="102"/>
      <c r="G39" s="102"/>
      <c r="H39" s="102"/>
      <c r="I39" s="102"/>
      <c r="J39" s="102"/>
      <c r="K39" s="102"/>
    </row>
    <row r="40" spans="2:14" ht="18.75" x14ac:dyDescent="0.25">
      <c r="B40" s="103"/>
      <c r="C40" s="103"/>
      <c r="D40" s="103"/>
      <c r="E40" s="103"/>
      <c r="F40" s="104"/>
      <c r="G40" s="104"/>
      <c r="H40" s="104"/>
      <c r="I40" s="104"/>
      <c r="J40" s="103"/>
      <c r="K40" s="103"/>
    </row>
    <row r="41" spans="2:14" ht="18.75" x14ac:dyDescent="0.25">
      <c r="B41" s="103"/>
      <c r="C41" s="103"/>
      <c r="D41" s="103"/>
      <c r="E41" s="103"/>
      <c r="F41" s="104"/>
      <c r="G41" s="104"/>
      <c r="H41" s="104"/>
      <c r="I41" s="104"/>
      <c r="J41" s="103"/>
      <c r="K41" s="103"/>
    </row>
    <row r="42" spans="2:14" ht="15" customHeight="1" x14ac:dyDescent="0.25">
      <c r="B42" s="100"/>
      <c r="C42" s="100"/>
      <c r="D42" s="100"/>
      <c r="E42" s="100"/>
      <c r="F42" s="101"/>
      <c r="G42" s="101"/>
      <c r="H42" s="101"/>
      <c r="I42" s="101"/>
      <c r="J42" s="101"/>
      <c r="K42" s="101"/>
    </row>
    <row r="43" spans="2:14" ht="15.75" customHeight="1" x14ac:dyDescent="0.25">
      <c r="B43" s="100"/>
      <c r="C43" s="100"/>
      <c r="D43" s="100"/>
      <c r="E43" s="100"/>
      <c r="F43" s="101"/>
      <c r="G43" s="101"/>
      <c r="H43" s="101"/>
      <c r="I43" s="101"/>
      <c r="J43" s="101"/>
      <c r="K43" s="101"/>
    </row>
  </sheetData>
  <mergeCells count="50">
    <mergeCell ref="B10:K10"/>
    <mergeCell ref="B2:K2"/>
    <mergeCell ref="B4:K4"/>
    <mergeCell ref="C5:K5"/>
    <mergeCell ref="B6:B8"/>
    <mergeCell ref="C6:K8"/>
    <mergeCell ref="B11:C11"/>
    <mergeCell ref="D11:K11"/>
    <mergeCell ref="B12:C12"/>
    <mergeCell ref="D12:E12"/>
    <mergeCell ref="B13:C13"/>
    <mergeCell ref="D13:E13"/>
    <mergeCell ref="B24:K24"/>
    <mergeCell ref="B14:C14"/>
    <mergeCell ref="D14:E14"/>
    <mergeCell ref="B16:K16"/>
    <mergeCell ref="B17:E17"/>
    <mergeCell ref="F17:I17"/>
    <mergeCell ref="J17:K18"/>
    <mergeCell ref="B18:E18"/>
    <mergeCell ref="F18:I18"/>
    <mergeCell ref="B19:E20"/>
    <mergeCell ref="F19:K20"/>
    <mergeCell ref="B22:K22"/>
    <mergeCell ref="B23:C23"/>
    <mergeCell ref="D23:K23"/>
    <mergeCell ref="B25:K25"/>
    <mergeCell ref="B26:K26"/>
    <mergeCell ref="B27:C27"/>
    <mergeCell ref="E27:G27"/>
    <mergeCell ref="H27:K27"/>
    <mergeCell ref="B28:K28"/>
    <mergeCell ref="B36:J36"/>
    <mergeCell ref="B30:K30"/>
    <mergeCell ref="F29:G29"/>
    <mergeCell ref="F31:G31"/>
    <mergeCell ref="F33:G33"/>
    <mergeCell ref="B34:C34"/>
    <mergeCell ref="D34:J34"/>
    <mergeCell ref="F32:G32"/>
    <mergeCell ref="B37:I37"/>
    <mergeCell ref="J37:K37"/>
    <mergeCell ref="B42:E43"/>
    <mergeCell ref="F42:K43"/>
    <mergeCell ref="B39:K39"/>
    <mergeCell ref="B40:E40"/>
    <mergeCell ref="F40:I40"/>
    <mergeCell ref="J40:K41"/>
    <mergeCell ref="B41:E41"/>
    <mergeCell ref="F41:I41"/>
  </mergeCells>
  <conditionalFormatting sqref="B36">
    <cfRule type="cellIs" dxfId="91" priority="48" operator="equal">
      <formula>0</formula>
    </cfRule>
  </conditionalFormatting>
  <conditionalFormatting sqref="F17:F18">
    <cfRule type="containsText" dxfId="90" priority="19" operator="containsText" text="N.A.">
      <formula>NOT(ISERROR(SEARCH(("N.A."),(F17))))</formula>
    </cfRule>
    <cfRule type="containsText" dxfId="89" priority="20" operator="containsText" text="No">
      <formula>NOT(ISERROR(SEARCH(("No"),(F17))))</formula>
    </cfRule>
    <cfRule type="containsText" dxfId="88" priority="21" operator="containsText" text="Si">
      <formula>NOT(ISERROR(SEARCH(("Si"),(F17))))</formula>
    </cfRule>
  </conditionalFormatting>
  <conditionalFormatting sqref="F40:F41">
    <cfRule type="containsText" dxfId="87" priority="32" operator="containsText" text="N.A.">
      <formula>NOT(ISERROR(SEARCH(("N.A."),(F40))))</formula>
    </cfRule>
    <cfRule type="containsText" dxfId="86" priority="33" operator="containsText" text="No">
      <formula>NOT(ISERROR(SEARCH(("No"),(F40))))</formula>
    </cfRule>
    <cfRule type="containsText" dxfId="85" priority="34" operator="containsText" text="Si">
      <formula>NOT(ISERROR(SEARCH(("Si"),(F40))))</formula>
    </cfRule>
  </conditionalFormatting>
  <conditionalFormatting sqref="G12:G14">
    <cfRule type="beginsWith" dxfId="84" priority="9" operator="beginsWith" text="NO">
      <formula>LEFT(G12,LEN("NO"))="NO"</formula>
    </cfRule>
    <cfRule type="beginsWith" dxfId="83" priority="10" operator="beginsWith" text="SI">
      <formula>LEFT(G12,LEN("SI"))="SI"</formula>
    </cfRule>
  </conditionalFormatting>
  <conditionalFormatting sqref="I12:I14">
    <cfRule type="beginsWith" dxfId="82" priority="7" operator="beginsWith" text="NO">
      <formula>LEFT(I12,LEN("NO"))="NO"</formula>
    </cfRule>
    <cfRule type="beginsWith" dxfId="81" priority="8" operator="beginsWith" text="SI">
      <formula>LEFT(I12,LEN("SI"))="SI"</formula>
    </cfRule>
  </conditionalFormatting>
  <conditionalFormatting sqref="J17">
    <cfRule type="beginsWith" dxfId="80" priority="14" operator="beginsWith" text="NO">
      <formula>LEFT(J17,LEN("NO"))="NO"</formula>
    </cfRule>
    <cfRule type="beginsWith" dxfId="79" priority="15" operator="beginsWith" text="CUMPLE">
      <formula>LEFT(J17,LEN("CUMPLE"))="CUMPLE"</formula>
    </cfRule>
    <cfRule type="cellIs" dxfId="78" priority="16" operator="equal">
      <formula>0</formula>
    </cfRule>
    <cfRule type="cellIs" dxfId="77" priority="17" operator="equal">
      <formula>#REF!</formula>
    </cfRule>
    <cfRule type="cellIs" dxfId="76" priority="18" operator="equal">
      <formula>#REF!</formula>
    </cfRule>
  </conditionalFormatting>
  <conditionalFormatting sqref="J40">
    <cfRule type="beginsWith" dxfId="75" priority="27" operator="beginsWith" text="NO">
      <formula>LEFT(J40,LEN("NO"))="NO"</formula>
    </cfRule>
    <cfRule type="beginsWith" dxfId="74" priority="28" operator="beginsWith" text="CUMPLE">
      <formula>LEFT(J40,LEN("CUMPLE"))="CUMPLE"</formula>
    </cfRule>
    <cfRule type="cellIs" dxfId="73" priority="29" operator="equal">
      <formula>0</formula>
    </cfRule>
    <cfRule type="cellIs" dxfId="72" priority="30" operator="equal">
      <formula>#REF!</formula>
    </cfRule>
    <cfRule type="cellIs" dxfId="71" priority="31" operator="equal">
      <formula>#REF!</formula>
    </cfRule>
  </conditionalFormatting>
  <conditionalFormatting sqref="J37:K37">
    <cfRule type="beginsWith" dxfId="70" priority="1" operator="beginsWith" text="NO">
      <formula>LEFT(J37,LEN("NO"))="NO"</formula>
    </cfRule>
    <cfRule type="beginsWith" dxfId="69" priority="2" operator="beginsWith" text="CUMPLE">
      <formula>LEFT(J37,LEN("CUMPLE"))="CUMPLE"</formula>
    </cfRule>
    <cfRule type="cellIs" dxfId="68" priority="3" operator="equal">
      <formula>0</formula>
    </cfRule>
    <cfRule type="cellIs" dxfId="67" priority="4" operator="equal">
      <formula>$M$1</formula>
    </cfRule>
    <cfRule type="cellIs" dxfId="66" priority="5" operator="equal">
      <formula>$M$2</formula>
    </cfRule>
  </conditionalFormatting>
  <conditionalFormatting sqref="K31:K36">
    <cfRule type="cellIs" dxfId="65" priority="52" operator="equal">
      <formula>0</formula>
    </cfRule>
  </conditionalFormatting>
  <dataValidations count="4">
    <dataValidation type="list" allowBlank="1" showInputMessage="1" showErrorMessage="1" prompt="Entregado ¿Si o No?" sqref="F40:F41 F17:F18" xr:uid="{00000000-0002-0000-0000-000000000000}">
      <formula1>"Si,No,N.A."</formula1>
    </dataValidation>
    <dataValidation type="list" allowBlank="1" showInputMessage="1" showErrorMessage="1" sqref="J37:K37 E35 E31:E33" xr:uid="{00000000-0002-0000-0000-000001000000}">
      <formula1>$N$31:$N$33</formula1>
    </dataValidation>
    <dataValidation type="list" allowBlank="1" showInputMessage="1" showErrorMessage="1" sqref="J40:K41 J17:K18" xr:uid="{00000000-0002-0000-0000-000002000000}">
      <formula1>$L$40:$L$41</formula1>
    </dataValidation>
    <dataValidation type="list" allowBlank="1" showInputMessage="1" showErrorMessage="1" sqref="G12:G14 I12:I14" xr:uid="{00000000-0002-0000-0000-000003000000}">
      <formula1>$Q$12:$Q$14</formula1>
    </dataValidation>
  </dataValidations>
  <pageMargins left="0.7" right="0.7" top="0.75" bottom="0.75" header="0.3" footer="0.3"/>
  <pageSetup scale="31" fitToHeight="0" orientation="portrait" r:id="rId1"/>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429C2-E16C-7548-AFCB-7A2DC710A48B}">
  <dimension ref="B1:H33"/>
  <sheetViews>
    <sheetView showGridLines="0" topLeftCell="A33" zoomScale="70" zoomScaleNormal="70" workbookViewId="0">
      <selection activeCell="C10" sqref="C10"/>
    </sheetView>
  </sheetViews>
  <sheetFormatPr baseColWidth="10" defaultColWidth="11.42578125" defaultRowHeight="15" x14ac:dyDescent="0.25"/>
  <cols>
    <col min="1" max="1" width="4.42578125" style="30" customWidth="1"/>
    <col min="2" max="2" width="51.140625" style="30" customWidth="1"/>
    <col min="3" max="3" width="43.85546875" style="57" customWidth="1"/>
    <col min="4" max="4" width="26.42578125" style="57" customWidth="1"/>
    <col min="5" max="5" width="86.42578125" style="57" customWidth="1"/>
    <col min="6" max="6" width="11.42578125" style="30"/>
    <col min="7" max="7" width="5.85546875" style="30" hidden="1" customWidth="1"/>
    <col min="8" max="8" width="20" style="30" hidden="1" customWidth="1"/>
    <col min="9" max="9" width="0" style="30" hidden="1" customWidth="1"/>
    <col min="10" max="16384" width="11.42578125" style="30"/>
  </cols>
  <sheetData>
    <row r="1" spans="2:5" ht="15.75" thickBot="1" x14ac:dyDescent="0.3"/>
    <row r="2" spans="2:5" x14ac:dyDescent="0.25">
      <c r="B2" s="193" t="s">
        <v>48</v>
      </c>
      <c r="C2" s="194"/>
      <c r="D2" s="194"/>
      <c r="E2" s="194"/>
    </row>
    <row r="3" spans="2:5" x14ac:dyDescent="0.25">
      <c r="B3" s="31"/>
    </row>
    <row r="4" spans="2:5" x14ac:dyDescent="0.25">
      <c r="B4" s="195" t="s">
        <v>23</v>
      </c>
      <c r="C4" s="196"/>
      <c r="D4" s="196"/>
      <c r="E4" s="196"/>
    </row>
    <row r="5" spans="2:5" ht="15" customHeight="1" x14ac:dyDescent="0.25">
      <c r="B5" s="32" t="s">
        <v>24</v>
      </c>
      <c r="C5" s="197" t="s">
        <v>63</v>
      </c>
      <c r="D5" s="198"/>
      <c r="E5" s="199"/>
    </row>
    <row r="6" spans="2:5" ht="61.5" customHeight="1" x14ac:dyDescent="0.25">
      <c r="B6" s="33" t="s">
        <v>25</v>
      </c>
      <c r="C6" s="200" t="s">
        <v>53</v>
      </c>
      <c r="D6" s="200"/>
      <c r="E6" s="200"/>
    </row>
    <row r="7" spans="2:5" x14ac:dyDescent="0.25">
      <c r="B7" s="31"/>
    </row>
    <row r="8" spans="2:5" x14ac:dyDescent="0.25">
      <c r="B8" s="55" t="s">
        <v>22</v>
      </c>
      <c r="C8" s="205">
        <v>1</v>
      </c>
      <c r="D8" s="206"/>
      <c r="E8" s="58" t="s">
        <v>122</v>
      </c>
    </row>
    <row r="9" spans="2:5" ht="14.25" customHeight="1" x14ac:dyDescent="0.25">
      <c r="B9" s="204" t="s">
        <v>51</v>
      </c>
      <c r="C9" s="204"/>
      <c r="D9" s="204"/>
      <c r="E9" s="204"/>
    </row>
    <row r="10" spans="2:5" ht="21.75" customHeight="1" x14ac:dyDescent="0.25">
      <c r="B10" s="43" t="s">
        <v>49</v>
      </c>
      <c r="C10" s="43" t="s">
        <v>50</v>
      </c>
      <c r="D10" s="43" t="s">
        <v>52</v>
      </c>
      <c r="E10" s="59" t="s">
        <v>41</v>
      </c>
    </row>
    <row r="11" spans="2:5" ht="21" customHeight="1" x14ac:dyDescent="0.25">
      <c r="B11" s="201" t="s">
        <v>69</v>
      </c>
      <c r="C11" s="202"/>
      <c r="D11" s="202"/>
      <c r="E11" s="203"/>
    </row>
    <row r="12" spans="2:5" ht="21" customHeight="1" x14ac:dyDescent="0.25">
      <c r="B12" s="56" t="s">
        <v>151</v>
      </c>
      <c r="C12" s="60"/>
      <c r="D12" s="60"/>
      <c r="E12" s="61"/>
    </row>
    <row r="13" spans="2:5" ht="81" customHeight="1" x14ac:dyDescent="0.25">
      <c r="B13" s="63" t="s">
        <v>66</v>
      </c>
      <c r="C13" s="42" t="s">
        <v>152</v>
      </c>
      <c r="D13" s="42" t="s">
        <v>153</v>
      </c>
      <c r="E13" s="42"/>
    </row>
    <row r="14" spans="2:5" ht="75" x14ac:dyDescent="0.25">
      <c r="B14" s="64" t="s">
        <v>154</v>
      </c>
      <c r="C14" s="42" t="s">
        <v>155</v>
      </c>
      <c r="D14" s="42" t="s">
        <v>156</v>
      </c>
      <c r="E14" s="42"/>
    </row>
    <row r="15" spans="2:5" ht="75" x14ac:dyDescent="0.25">
      <c r="B15" s="64" t="s">
        <v>154</v>
      </c>
      <c r="C15" s="42" t="s">
        <v>157</v>
      </c>
      <c r="D15" s="42">
        <v>118</v>
      </c>
      <c r="E15" s="42"/>
    </row>
    <row r="16" spans="2:5" ht="21" customHeight="1" x14ac:dyDescent="0.25">
      <c r="B16" s="201" t="s">
        <v>158</v>
      </c>
      <c r="C16" s="202"/>
      <c r="D16" s="202"/>
      <c r="E16" s="203"/>
    </row>
    <row r="17" spans="2:5" ht="21" customHeight="1" x14ac:dyDescent="0.25">
      <c r="B17" s="56" t="s">
        <v>159</v>
      </c>
      <c r="C17" s="60"/>
      <c r="D17" s="60"/>
      <c r="E17" s="61"/>
    </row>
    <row r="18" spans="2:5" ht="62.1" customHeight="1" x14ac:dyDescent="0.25">
      <c r="B18" s="42" t="s">
        <v>70</v>
      </c>
      <c r="C18" s="42" t="s">
        <v>160</v>
      </c>
      <c r="D18" s="42" t="s">
        <v>161</v>
      </c>
      <c r="E18" s="42"/>
    </row>
    <row r="19" spans="2:5" ht="96.75" customHeight="1" x14ac:dyDescent="0.25">
      <c r="B19" s="42" t="s">
        <v>74</v>
      </c>
      <c r="C19" s="42" t="s">
        <v>162</v>
      </c>
      <c r="D19" s="42">
        <v>123</v>
      </c>
      <c r="E19" s="42"/>
    </row>
    <row r="20" spans="2:5" ht="75" x14ac:dyDescent="0.25">
      <c r="B20" s="42" t="s">
        <v>74</v>
      </c>
      <c r="C20" s="42" t="s">
        <v>163</v>
      </c>
      <c r="D20" s="42">
        <v>123</v>
      </c>
      <c r="E20" s="42"/>
    </row>
    <row r="21" spans="2:5" ht="90" x14ac:dyDescent="0.25">
      <c r="B21" s="42" t="s">
        <v>74</v>
      </c>
      <c r="C21" s="42" t="s">
        <v>164</v>
      </c>
      <c r="D21" s="42">
        <v>123</v>
      </c>
      <c r="E21" s="42"/>
    </row>
    <row r="22" spans="2:5" ht="21" customHeight="1" x14ac:dyDescent="0.25">
      <c r="B22" s="201" t="s">
        <v>76</v>
      </c>
      <c r="C22" s="202"/>
      <c r="D22" s="202"/>
      <c r="E22" s="203"/>
    </row>
    <row r="23" spans="2:5" ht="21" customHeight="1" x14ac:dyDescent="0.25">
      <c r="B23" s="56" t="s">
        <v>165</v>
      </c>
      <c r="C23" s="60"/>
      <c r="D23" s="60"/>
      <c r="E23" s="61"/>
    </row>
    <row r="24" spans="2:5" ht="76.5" customHeight="1" x14ac:dyDescent="0.25">
      <c r="B24" s="42" t="s">
        <v>78</v>
      </c>
      <c r="C24" s="42" t="s">
        <v>166</v>
      </c>
      <c r="D24" s="42">
        <v>128</v>
      </c>
      <c r="E24" s="42"/>
    </row>
    <row r="25" spans="2:5" ht="123.75" customHeight="1" x14ac:dyDescent="0.25">
      <c r="B25" s="42" t="s">
        <v>80</v>
      </c>
      <c r="C25" s="42" t="s">
        <v>167</v>
      </c>
      <c r="D25" s="42">
        <v>129</v>
      </c>
      <c r="E25" s="42"/>
    </row>
    <row r="26" spans="2:5" ht="123.75" customHeight="1" x14ac:dyDescent="0.25">
      <c r="B26" s="42" t="s">
        <v>80</v>
      </c>
      <c r="C26" s="42" t="s">
        <v>168</v>
      </c>
      <c r="D26" s="42">
        <v>129</v>
      </c>
      <c r="E26" s="42"/>
    </row>
    <row r="27" spans="2:5" ht="21.75" customHeight="1" x14ac:dyDescent="0.25">
      <c r="B27" s="43" t="s">
        <v>49</v>
      </c>
      <c r="C27" s="43" t="s">
        <v>50</v>
      </c>
      <c r="D27" s="43" t="s">
        <v>52</v>
      </c>
      <c r="E27" s="59" t="s">
        <v>41</v>
      </c>
    </row>
    <row r="28" spans="2:5" ht="21" customHeight="1" x14ac:dyDescent="0.25">
      <c r="B28" s="201" t="s">
        <v>169</v>
      </c>
      <c r="C28" s="202"/>
      <c r="D28" s="202"/>
      <c r="E28" s="203"/>
    </row>
    <row r="29" spans="2:5" ht="21" customHeight="1" x14ac:dyDescent="0.25">
      <c r="B29" s="74" t="s">
        <v>170</v>
      </c>
      <c r="C29" s="60"/>
      <c r="D29" s="60"/>
      <c r="E29" s="61"/>
    </row>
    <row r="30" spans="2:5" ht="110.25" customHeight="1" x14ac:dyDescent="0.25">
      <c r="B30" s="42" t="s">
        <v>87</v>
      </c>
      <c r="C30" s="42" t="s">
        <v>171</v>
      </c>
      <c r="D30" s="42" t="s">
        <v>172</v>
      </c>
      <c r="E30" s="42"/>
    </row>
    <row r="31" spans="2:5" ht="90" customHeight="1" x14ac:dyDescent="0.25">
      <c r="B31" s="42" t="s">
        <v>88</v>
      </c>
      <c r="C31" s="42" t="s">
        <v>173</v>
      </c>
      <c r="D31" s="42">
        <v>137</v>
      </c>
      <c r="E31" s="42"/>
    </row>
    <row r="32" spans="2:5" ht="75" x14ac:dyDescent="0.25">
      <c r="B32" s="42" t="s">
        <v>88</v>
      </c>
      <c r="C32" s="42" t="s">
        <v>174</v>
      </c>
      <c r="D32" s="42">
        <v>137</v>
      </c>
      <c r="E32" s="42"/>
    </row>
    <row r="33" spans="2:5" ht="105" customHeight="1" x14ac:dyDescent="0.25">
      <c r="B33" s="42" t="s">
        <v>88</v>
      </c>
      <c r="C33" s="42" t="s">
        <v>175</v>
      </c>
      <c r="D33" s="42">
        <v>137</v>
      </c>
      <c r="E33" s="42"/>
    </row>
  </sheetData>
  <mergeCells count="10">
    <mergeCell ref="B2:E2"/>
    <mergeCell ref="B4:E4"/>
    <mergeCell ref="C5:E5"/>
    <mergeCell ref="C6:E6"/>
    <mergeCell ref="C8:D8"/>
    <mergeCell ref="B9:E9"/>
    <mergeCell ref="B11:E11"/>
    <mergeCell ref="B16:E16"/>
    <mergeCell ref="B22:E22"/>
    <mergeCell ref="B28:E28"/>
  </mergeCells>
  <conditionalFormatting sqref="E8">
    <cfRule type="cellIs" dxfId="0" priority="1" operator="equal">
      <formula>0</formula>
    </cfRule>
  </conditionalFormatting>
  <dataValidations count="1">
    <dataValidation type="whole" allowBlank="1" showErrorMessage="1" sqref="C8" xr:uid="{4EA093CE-A52D-0E49-A7C6-1A30114A2E9B}">
      <formula1>1</formula1>
      <formula2>100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6"/>
  <sheetViews>
    <sheetView topLeftCell="A33" zoomScale="80" zoomScaleNormal="80" workbookViewId="0">
      <selection activeCell="C32" sqref="C32"/>
    </sheetView>
  </sheetViews>
  <sheetFormatPr baseColWidth="10" defaultColWidth="11.42578125" defaultRowHeight="15" x14ac:dyDescent="0.25"/>
  <cols>
    <col min="1" max="1" width="4.42578125" style="30" customWidth="1"/>
    <col min="2" max="2" width="51.140625" style="30" customWidth="1"/>
    <col min="3" max="3" width="38.42578125" style="57" customWidth="1"/>
    <col min="4" max="4" width="26.42578125" style="57" customWidth="1"/>
    <col min="5" max="5" width="86.42578125" style="57" customWidth="1"/>
    <col min="6" max="6" width="11.42578125" style="30"/>
    <col min="7" max="7" width="5.85546875" style="30" hidden="1" customWidth="1"/>
    <col min="8" max="8" width="20" style="30" hidden="1" customWidth="1"/>
    <col min="9" max="9" width="0" style="30" hidden="1" customWidth="1"/>
    <col min="10" max="16384" width="11.42578125" style="30"/>
  </cols>
  <sheetData>
    <row r="1" spans="2:5" ht="15.75" thickBot="1" x14ac:dyDescent="0.3"/>
    <row r="2" spans="2:5" x14ac:dyDescent="0.25">
      <c r="B2" s="193" t="s">
        <v>48</v>
      </c>
      <c r="C2" s="194"/>
      <c r="D2" s="194"/>
      <c r="E2" s="194"/>
    </row>
    <row r="3" spans="2:5" x14ac:dyDescent="0.25">
      <c r="B3" s="31"/>
    </row>
    <row r="4" spans="2:5" x14ac:dyDescent="0.25">
      <c r="B4" s="195" t="s">
        <v>23</v>
      </c>
      <c r="C4" s="196"/>
      <c r="D4" s="196"/>
      <c r="E4" s="196"/>
    </row>
    <row r="5" spans="2:5" ht="15" customHeight="1" x14ac:dyDescent="0.25">
      <c r="B5" s="32" t="s">
        <v>24</v>
      </c>
      <c r="C5" s="197" t="s">
        <v>63</v>
      </c>
      <c r="D5" s="198"/>
      <c r="E5" s="199"/>
    </row>
    <row r="6" spans="2:5" ht="61.5" customHeight="1" x14ac:dyDescent="0.25">
      <c r="B6" s="33" t="s">
        <v>25</v>
      </c>
      <c r="C6" s="200" t="s">
        <v>53</v>
      </c>
      <c r="D6" s="200"/>
      <c r="E6" s="200"/>
    </row>
    <row r="7" spans="2:5" x14ac:dyDescent="0.25">
      <c r="B7" s="31"/>
    </row>
    <row r="8" spans="2:5" x14ac:dyDescent="0.25">
      <c r="B8" s="55" t="s">
        <v>22</v>
      </c>
      <c r="C8" s="205">
        <v>1</v>
      </c>
      <c r="D8" s="206"/>
      <c r="E8" s="58" t="s">
        <v>64</v>
      </c>
    </row>
    <row r="9" spans="2:5" ht="14.25" customHeight="1" x14ac:dyDescent="0.25">
      <c r="B9" s="204" t="s">
        <v>51</v>
      </c>
      <c r="C9" s="204"/>
      <c r="D9" s="204"/>
      <c r="E9" s="204"/>
    </row>
    <row r="10" spans="2:5" ht="21.75" customHeight="1" x14ac:dyDescent="0.25">
      <c r="B10" s="43" t="s">
        <v>49</v>
      </c>
      <c r="C10" s="43" t="s">
        <v>50</v>
      </c>
      <c r="D10" s="43" t="s">
        <v>52</v>
      </c>
      <c r="E10" s="59" t="s">
        <v>41</v>
      </c>
    </row>
    <row r="11" spans="2:5" ht="21" customHeight="1" x14ac:dyDescent="0.25">
      <c r="B11" s="201" t="s">
        <v>69</v>
      </c>
      <c r="C11" s="202"/>
      <c r="D11" s="202"/>
      <c r="E11" s="203"/>
    </row>
    <row r="12" spans="2:5" ht="21" customHeight="1" x14ac:dyDescent="0.25">
      <c r="B12" s="56" t="s">
        <v>65</v>
      </c>
      <c r="C12" s="60"/>
      <c r="D12" s="60"/>
      <c r="E12" s="61"/>
    </row>
    <row r="13" spans="2:5" ht="60" customHeight="1" x14ac:dyDescent="0.25">
      <c r="B13" s="63" t="s">
        <v>66</v>
      </c>
      <c r="C13" s="42" t="s">
        <v>67</v>
      </c>
      <c r="D13" s="42" t="s">
        <v>68</v>
      </c>
      <c r="E13" s="42"/>
    </row>
    <row r="14" spans="2:5" ht="132.75" customHeight="1" x14ac:dyDescent="0.25">
      <c r="B14" s="64" t="s">
        <v>71</v>
      </c>
      <c r="C14" s="42" t="s">
        <v>114</v>
      </c>
      <c r="D14" s="42">
        <v>61</v>
      </c>
      <c r="E14" s="42"/>
    </row>
    <row r="15" spans="2:5" ht="106.5" customHeight="1" x14ac:dyDescent="0.25">
      <c r="B15" s="64" t="s">
        <v>71</v>
      </c>
      <c r="C15" s="42" t="s">
        <v>115</v>
      </c>
      <c r="D15" s="42">
        <v>62</v>
      </c>
      <c r="E15" s="42"/>
    </row>
    <row r="16" spans="2:5" ht="21" customHeight="1" x14ac:dyDescent="0.25">
      <c r="B16" s="201" t="s">
        <v>73</v>
      </c>
      <c r="C16" s="202"/>
      <c r="D16" s="202"/>
      <c r="E16" s="203"/>
    </row>
    <row r="17" spans="2:5" ht="21" customHeight="1" x14ac:dyDescent="0.25">
      <c r="B17" s="56" t="s">
        <v>72</v>
      </c>
      <c r="C17" s="60"/>
      <c r="D17" s="60"/>
      <c r="E17" s="61"/>
    </row>
    <row r="18" spans="2:5" ht="62.1" customHeight="1" x14ac:dyDescent="0.25">
      <c r="B18" s="42" t="s">
        <v>70</v>
      </c>
      <c r="C18" s="42" t="s">
        <v>116</v>
      </c>
      <c r="D18" s="42">
        <v>65</v>
      </c>
      <c r="E18" s="42"/>
    </row>
    <row r="19" spans="2:5" ht="103.5" customHeight="1" x14ac:dyDescent="0.25">
      <c r="B19" s="42" t="s">
        <v>74</v>
      </c>
      <c r="C19" s="42" t="s">
        <v>117</v>
      </c>
      <c r="D19" s="42">
        <v>66</v>
      </c>
      <c r="E19" s="42"/>
    </row>
    <row r="20" spans="2:5" ht="153" customHeight="1" x14ac:dyDescent="0.25">
      <c r="B20" s="42" t="s">
        <v>74</v>
      </c>
      <c r="C20" s="42" t="s">
        <v>118</v>
      </c>
      <c r="D20" s="42">
        <v>67</v>
      </c>
      <c r="E20" s="42"/>
    </row>
    <row r="21" spans="2:5" ht="116.25" customHeight="1" x14ac:dyDescent="0.25">
      <c r="B21" s="42" t="s">
        <v>74</v>
      </c>
      <c r="C21" s="42" t="s">
        <v>75</v>
      </c>
      <c r="D21" s="42">
        <v>68</v>
      </c>
      <c r="E21" s="42"/>
    </row>
    <row r="22" spans="2:5" ht="21" customHeight="1" x14ac:dyDescent="0.25">
      <c r="B22" s="201" t="s">
        <v>76</v>
      </c>
      <c r="C22" s="202"/>
      <c r="D22" s="202"/>
      <c r="E22" s="203"/>
    </row>
    <row r="23" spans="2:5" ht="21" customHeight="1" x14ac:dyDescent="0.25">
      <c r="B23" s="56" t="s">
        <v>77</v>
      </c>
      <c r="C23" s="60"/>
      <c r="D23" s="60"/>
      <c r="E23" s="61"/>
    </row>
    <row r="24" spans="2:5" ht="76.5" customHeight="1" x14ac:dyDescent="0.25">
      <c r="B24" s="42" t="s">
        <v>78</v>
      </c>
      <c r="C24" s="42" t="s">
        <v>79</v>
      </c>
      <c r="D24" s="42">
        <v>72</v>
      </c>
      <c r="E24" s="42"/>
    </row>
    <row r="25" spans="2:5" ht="162" customHeight="1" x14ac:dyDescent="0.25">
      <c r="B25" s="42" t="s">
        <v>80</v>
      </c>
      <c r="C25" s="42" t="s">
        <v>81</v>
      </c>
      <c r="D25" s="42">
        <v>71</v>
      </c>
      <c r="E25" s="42"/>
    </row>
    <row r="26" spans="2:5" ht="159" customHeight="1" x14ac:dyDescent="0.25">
      <c r="B26" s="42" t="s">
        <v>80</v>
      </c>
      <c r="C26" s="42" t="s">
        <v>82</v>
      </c>
      <c r="D26" s="42">
        <v>71</v>
      </c>
      <c r="E26" s="42"/>
    </row>
    <row r="27" spans="2:5" ht="103.5" customHeight="1" x14ac:dyDescent="0.25">
      <c r="B27" s="42" t="s">
        <v>80</v>
      </c>
      <c r="C27" s="42" t="s">
        <v>83</v>
      </c>
      <c r="D27" s="42">
        <v>71</v>
      </c>
      <c r="E27" s="42"/>
    </row>
    <row r="28" spans="2:5" ht="102" customHeight="1" x14ac:dyDescent="0.25">
      <c r="B28" s="42" t="s">
        <v>80</v>
      </c>
      <c r="C28" s="42" t="s">
        <v>84</v>
      </c>
      <c r="D28" s="42">
        <v>71</v>
      </c>
      <c r="E28" s="42"/>
    </row>
    <row r="29" spans="2:5" ht="21.75" customHeight="1" x14ac:dyDescent="0.25">
      <c r="B29" s="43" t="s">
        <v>49</v>
      </c>
      <c r="C29" s="43" t="s">
        <v>50</v>
      </c>
      <c r="D29" s="43" t="s">
        <v>52</v>
      </c>
      <c r="E29" s="59" t="s">
        <v>41</v>
      </c>
    </row>
    <row r="30" spans="2:5" ht="21" customHeight="1" x14ac:dyDescent="0.25">
      <c r="B30" s="201" t="s">
        <v>85</v>
      </c>
      <c r="C30" s="202"/>
      <c r="D30" s="202"/>
      <c r="E30" s="203"/>
    </row>
    <row r="31" spans="2:5" ht="21" customHeight="1" x14ac:dyDescent="0.25">
      <c r="B31" s="56" t="s">
        <v>86</v>
      </c>
      <c r="C31" s="60"/>
      <c r="D31" s="60"/>
      <c r="E31" s="61"/>
    </row>
    <row r="32" spans="2:5" ht="110.25" customHeight="1" x14ac:dyDescent="0.25">
      <c r="B32" s="42" t="s">
        <v>87</v>
      </c>
      <c r="C32" s="42" t="s">
        <v>89</v>
      </c>
      <c r="D32" s="42">
        <v>73</v>
      </c>
      <c r="E32" s="42"/>
    </row>
    <row r="33" spans="2:5" ht="135" customHeight="1" x14ac:dyDescent="0.25">
      <c r="B33" s="42" t="s">
        <v>88</v>
      </c>
      <c r="C33" s="42" t="s">
        <v>90</v>
      </c>
      <c r="D33" s="42">
        <v>74</v>
      </c>
      <c r="E33" s="42"/>
    </row>
    <row r="34" spans="2:5" ht="145.5" customHeight="1" x14ac:dyDescent="0.25">
      <c r="B34" s="42" t="s">
        <v>88</v>
      </c>
      <c r="C34" s="42" t="s">
        <v>91</v>
      </c>
      <c r="D34" s="42">
        <v>74</v>
      </c>
      <c r="E34" s="42"/>
    </row>
    <row r="35" spans="2:5" ht="116.25" customHeight="1" x14ac:dyDescent="0.25">
      <c r="B35" s="42" t="s">
        <v>88</v>
      </c>
      <c r="C35" s="42" t="s">
        <v>92</v>
      </c>
      <c r="D35" s="42">
        <v>74</v>
      </c>
      <c r="E35" s="42"/>
    </row>
    <row r="36" spans="2:5" ht="144" customHeight="1" x14ac:dyDescent="0.25">
      <c r="B36" s="42" t="s">
        <v>88</v>
      </c>
      <c r="C36" s="42" t="s">
        <v>93</v>
      </c>
      <c r="D36" s="42">
        <v>74</v>
      </c>
      <c r="E36" s="42"/>
    </row>
  </sheetData>
  <mergeCells count="10">
    <mergeCell ref="B2:E2"/>
    <mergeCell ref="B4:E4"/>
    <mergeCell ref="C5:E5"/>
    <mergeCell ref="C6:E6"/>
    <mergeCell ref="B30:E30"/>
    <mergeCell ref="B11:E11"/>
    <mergeCell ref="B9:E9"/>
    <mergeCell ref="C8:D8"/>
    <mergeCell ref="B16:E16"/>
    <mergeCell ref="B22:E22"/>
  </mergeCells>
  <conditionalFormatting sqref="E8">
    <cfRule type="cellIs" dxfId="64" priority="4" operator="equal">
      <formula>0</formula>
    </cfRule>
  </conditionalFormatting>
  <dataValidations disablePrompts="1" count="1">
    <dataValidation type="whole" allowBlank="1" showErrorMessage="1" sqref="C8" xr:uid="{00000000-0002-0000-0100-000000000000}">
      <formula1>1</formula1>
      <formula2>100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E6C0B-8B19-C342-BF05-1A33AFB3AC66}">
  <sheetPr>
    <tabColor rgb="FF00B050"/>
  </sheetPr>
  <dimension ref="B1:J26"/>
  <sheetViews>
    <sheetView showGridLines="0" view="pageBreakPreview" topLeftCell="A22" zoomScale="60" zoomScaleNormal="100" workbookViewId="0">
      <selection activeCell="F14" sqref="F14"/>
    </sheetView>
  </sheetViews>
  <sheetFormatPr baseColWidth="10" defaultColWidth="11.42578125" defaultRowHeight="15" x14ac:dyDescent="0.25"/>
  <cols>
    <col min="1" max="1" width="4.42578125" style="30" customWidth="1"/>
    <col min="2" max="2" width="47.28515625" style="30" customWidth="1"/>
    <col min="3" max="3" width="17.7109375" style="30" customWidth="1"/>
    <col min="4" max="5" width="24.42578125" style="30" customWidth="1"/>
    <col min="6" max="6" width="52.28515625" style="30" customWidth="1"/>
    <col min="7" max="7" width="24.28515625" style="30" customWidth="1"/>
    <col min="8" max="8" width="11.42578125" style="30"/>
    <col min="9" max="9" width="5.85546875" style="30" hidden="1" customWidth="1"/>
    <col min="10" max="10" width="20" style="30" hidden="1" customWidth="1"/>
    <col min="11" max="11" width="0" style="30" hidden="1" customWidth="1"/>
    <col min="12" max="16384" width="11.42578125" style="30"/>
  </cols>
  <sheetData>
    <row r="1" spans="2:7" ht="15.75" thickBot="1" x14ac:dyDescent="0.3"/>
    <row r="2" spans="2:7" x14ac:dyDescent="0.25">
      <c r="B2" s="193" t="s">
        <v>205</v>
      </c>
      <c r="C2" s="194"/>
      <c r="D2" s="194"/>
      <c r="E2" s="194"/>
      <c r="F2" s="194"/>
      <c r="G2" s="210"/>
    </row>
    <row r="3" spans="2:7" x14ac:dyDescent="0.25">
      <c r="B3" s="31"/>
      <c r="C3" s="88"/>
      <c r="G3" s="79"/>
    </row>
    <row r="4" spans="2:7" x14ac:dyDescent="0.25">
      <c r="B4" s="195" t="s">
        <v>23</v>
      </c>
      <c r="C4" s="196"/>
      <c r="D4" s="196"/>
      <c r="E4" s="196"/>
      <c r="F4" s="196"/>
      <c r="G4" s="211"/>
    </row>
    <row r="5" spans="2:7" x14ac:dyDescent="0.25">
      <c r="B5" s="32" t="s">
        <v>24</v>
      </c>
      <c r="C5" s="212" t="s">
        <v>204</v>
      </c>
      <c r="D5" s="212"/>
      <c r="E5" s="212"/>
      <c r="F5" s="212"/>
      <c r="G5" s="213"/>
    </row>
    <row r="6" spans="2:7" ht="61.5" customHeight="1" x14ac:dyDescent="0.25">
      <c r="B6" s="33" t="s">
        <v>25</v>
      </c>
      <c r="C6" s="200" t="s">
        <v>203</v>
      </c>
      <c r="D6" s="200"/>
      <c r="E6" s="200"/>
      <c r="F6" s="200"/>
      <c r="G6" s="214"/>
    </row>
    <row r="7" spans="2:7" x14ac:dyDescent="0.25">
      <c r="B7" s="31"/>
      <c r="C7" s="88"/>
      <c r="G7" s="79"/>
    </row>
    <row r="8" spans="2:7" x14ac:dyDescent="0.25">
      <c r="B8" s="87" t="s">
        <v>22</v>
      </c>
      <c r="C8" s="86">
        <v>1</v>
      </c>
      <c r="D8" s="215" t="s">
        <v>206</v>
      </c>
      <c r="E8" s="215"/>
      <c r="F8" s="216"/>
      <c r="G8" s="217"/>
    </row>
    <row r="9" spans="2:7" ht="9" customHeight="1" x14ac:dyDescent="0.25">
      <c r="B9" s="31"/>
      <c r="G9" s="79"/>
    </row>
    <row r="10" spans="2:7" x14ac:dyDescent="0.25">
      <c r="B10" s="207" t="s">
        <v>201</v>
      </c>
      <c r="C10" s="208"/>
      <c r="D10" s="208"/>
      <c r="E10" s="208"/>
      <c r="F10" s="208"/>
      <c r="G10" s="209"/>
    </row>
    <row r="11" spans="2:7" ht="21.75" customHeight="1" x14ac:dyDescent="0.25">
      <c r="B11" s="221" t="s">
        <v>200</v>
      </c>
      <c r="C11" s="222"/>
      <c r="D11" s="222"/>
      <c r="E11" s="223"/>
      <c r="F11" s="83" t="s">
        <v>41</v>
      </c>
      <c r="G11" s="84" t="s">
        <v>197</v>
      </c>
    </row>
    <row r="12" spans="2:7" ht="99" customHeight="1" x14ac:dyDescent="0.25">
      <c r="B12" s="218" t="s">
        <v>199</v>
      </c>
      <c r="C12" s="219"/>
      <c r="D12" s="219"/>
      <c r="E12" s="220"/>
      <c r="F12" s="42" t="s">
        <v>224</v>
      </c>
      <c r="G12" s="85">
        <v>17.7</v>
      </c>
    </row>
    <row r="13" spans="2:7" ht="21.75" customHeight="1" x14ac:dyDescent="0.25">
      <c r="B13" s="221" t="s">
        <v>198</v>
      </c>
      <c r="C13" s="222"/>
      <c r="D13" s="222"/>
      <c r="E13" s="223"/>
      <c r="F13" s="83" t="s">
        <v>41</v>
      </c>
      <c r="G13" s="84"/>
    </row>
    <row r="14" spans="2:7" ht="48.95" customHeight="1" x14ac:dyDescent="0.25">
      <c r="B14" s="224" t="s">
        <v>196</v>
      </c>
      <c r="C14" s="198"/>
      <c r="D14" s="198"/>
      <c r="E14" s="198"/>
      <c r="F14" s="42" t="s">
        <v>223</v>
      </c>
      <c r="G14" s="81">
        <v>20</v>
      </c>
    </row>
    <row r="15" spans="2:7" ht="48.95" customHeight="1" x14ac:dyDescent="0.25">
      <c r="B15" s="221" t="s">
        <v>195</v>
      </c>
      <c r="C15" s="222"/>
      <c r="D15" s="222"/>
      <c r="E15" s="223"/>
      <c r="F15" s="83" t="s">
        <v>41</v>
      </c>
      <c r="G15" s="81"/>
    </row>
    <row r="16" spans="2:7" ht="93.75" customHeight="1" x14ac:dyDescent="0.25">
      <c r="B16" s="224" t="s">
        <v>194</v>
      </c>
      <c r="C16" s="198"/>
      <c r="D16" s="198"/>
      <c r="E16" s="198"/>
      <c r="F16" s="82" t="s">
        <v>222</v>
      </c>
      <c r="G16" s="81">
        <v>0</v>
      </c>
    </row>
    <row r="17" spans="2:7" ht="48.95" customHeight="1" x14ac:dyDescent="0.25">
      <c r="B17" s="221" t="s">
        <v>193</v>
      </c>
      <c r="C17" s="222"/>
      <c r="D17" s="222"/>
      <c r="E17" s="223"/>
      <c r="F17" s="83" t="s">
        <v>41</v>
      </c>
      <c r="G17" s="81"/>
    </row>
    <row r="18" spans="2:7" ht="74.099999999999994" customHeight="1" x14ac:dyDescent="0.25">
      <c r="B18" s="224" t="s">
        <v>192</v>
      </c>
      <c r="C18" s="198"/>
      <c r="D18" s="198"/>
      <c r="E18" s="198"/>
      <c r="F18" s="42" t="s">
        <v>225</v>
      </c>
      <c r="G18" s="81">
        <v>20</v>
      </c>
    </row>
    <row r="19" spans="2:7" ht="48.95" customHeight="1" x14ac:dyDescent="0.25">
      <c r="B19" s="221" t="s">
        <v>191</v>
      </c>
      <c r="C19" s="222"/>
      <c r="D19" s="222"/>
      <c r="E19" s="223"/>
      <c r="F19" s="83" t="s">
        <v>41</v>
      </c>
      <c r="G19" s="81"/>
    </row>
    <row r="20" spans="2:7" ht="75" customHeight="1" x14ac:dyDescent="0.25">
      <c r="B20" s="224" t="s">
        <v>190</v>
      </c>
      <c r="C20" s="198"/>
      <c r="D20" s="198"/>
      <c r="E20" s="198"/>
      <c r="F20" s="42" t="s">
        <v>226</v>
      </c>
      <c r="G20" s="81">
        <v>10</v>
      </c>
    </row>
    <row r="21" spans="2:7" ht="48.95" customHeight="1" x14ac:dyDescent="0.25">
      <c r="B21" s="221" t="s">
        <v>189</v>
      </c>
      <c r="C21" s="222"/>
      <c r="D21" s="222"/>
      <c r="E21" s="223"/>
      <c r="F21" s="83" t="s">
        <v>41</v>
      </c>
      <c r="G21" s="81"/>
    </row>
    <row r="22" spans="2:7" ht="309" customHeight="1" x14ac:dyDescent="0.25">
      <c r="B22" s="224" t="s">
        <v>188</v>
      </c>
      <c r="C22" s="198"/>
      <c r="D22" s="198"/>
      <c r="E22" s="198"/>
      <c r="F22" s="82" t="s">
        <v>187</v>
      </c>
      <c r="G22" s="81">
        <v>0</v>
      </c>
    </row>
    <row r="23" spans="2:7" ht="48.95" customHeight="1" x14ac:dyDescent="0.25">
      <c r="B23" s="221" t="s">
        <v>186</v>
      </c>
      <c r="C23" s="222"/>
      <c r="D23" s="222"/>
      <c r="E23" s="223"/>
      <c r="F23" s="83" t="s">
        <v>41</v>
      </c>
      <c r="G23" s="81"/>
    </row>
    <row r="24" spans="2:7" ht="216" customHeight="1" x14ac:dyDescent="0.25">
      <c r="B24" s="224" t="s">
        <v>185</v>
      </c>
      <c r="C24" s="198"/>
      <c r="D24" s="198"/>
      <c r="E24" s="198"/>
      <c r="F24" s="82" t="s">
        <v>184</v>
      </c>
      <c r="G24" s="81">
        <v>0</v>
      </c>
    </row>
    <row r="25" spans="2:7" ht="15" customHeight="1" x14ac:dyDescent="0.25">
      <c r="B25" s="221" t="s">
        <v>183</v>
      </c>
      <c r="C25" s="222"/>
      <c r="D25" s="222"/>
      <c r="E25" s="222"/>
      <c r="F25" s="223"/>
      <c r="G25" s="80">
        <f>SUM(G12:G24)</f>
        <v>67.7</v>
      </c>
    </row>
    <row r="26" spans="2:7" ht="15" customHeight="1" x14ac:dyDescent="0.25">
      <c r="B26" s="31"/>
      <c r="G26" s="79"/>
    </row>
  </sheetData>
  <mergeCells count="21">
    <mergeCell ref="B12:E12"/>
    <mergeCell ref="B11:E11"/>
    <mergeCell ref="B14:E14"/>
    <mergeCell ref="B13:E13"/>
    <mergeCell ref="B25:F25"/>
    <mergeCell ref="B15:E15"/>
    <mergeCell ref="B16:E16"/>
    <mergeCell ref="B17:E17"/>
    <mergeCell ref="B18:E18"/>
    <mergeCell ref="B19:E19"/>
    <mergeCell ref="B20:E20"/>
    <mergeCell ref="B21:E21"/>
    <mergeCell ref="B22:E22"/>
    <mergeCell ref="B23:E23"/>
    <mergeCell ref="B24:E24"/>
    <mergeCell ref="B10:G10"/>
    <mergeCell ref="B2:G2"/>
    <mergeCell ref="B4:G4"/>
    <mergeCell ref="C5:G5"/>
    <mergeCell ref="C6:G6"/>
    <mergeCell ref="D8:G8"/>
  </mergeCells>
  <conditionalFormatting sqref="D8:E8">
    <cfRule type="cellIs" dxfId="63" priority="2" operator="equal">
      <formula>0</formula>
    </cfRule>
  </conditionalFormatting>
  <conditionalFormatting sqref="D8:G8">
    <cfRule type="cellIs" dxfId="62" priority="3" operator="equal">
      <formula>0</formula>
    </cfRule>
  </conditionalFormatting>
  <conditionalFormatting sqref="G12 G14:G24">
    <cfRule type="cellIs" dxfId="61" priority="1" operator="equal">
      <formula>0</formula>
    </cfRule>
  </conditionalFormatting>
  <dataValidations count="1">
    <dataValidation type="whole" allowBlank="1" showErrorMessage="1" sqref="C8" xr:uid="{00000000-0002-0000-0200-000000000000}">
      <formula1>1</formula1>
      <formula2>100</formula2>
    </dataValidation>
  </dataValidations>
  <pageMargins left="0.7" right="0.7" top="0.75" bottom="0.75" header="0.3" footer="0.3"/>
  <pageSetup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1:R36"/>
  <sheetViews>
    <sheetView view="pageBreakPreview" topLeftCell="A33" zoomScale="73" zoomScaleNormal="85" zoomScaleSheetLayoutView="45" workbookViewId="0">
      <selection activeCell="X33" sqref="X33"/>
    </sheetView>
  </sheetViews>
  <sheetFormatPr baseColWidth="10" defaultRowHeight="15" x14ac:dyDescent="0.25"/>
  <cols>
    <col min="1" max="1" width="3.42578125" customWidth="1"/>
    <col min="2" max="2" width="13.42578125" customWidth="1"/>
    <col min="3" max="3" width="39.42578125" customWidth="1"/>
    <col min="4" max="4" width="21.85546875" customWidth="1"/>
    <col min="5" max="5" width="18.85546875" customWidth="1"/>
    <col min="6" max="6" width="19" customWidth="1"/>
    <col min="7" max="7" width="8.42578125" customWidth="1"/>
    <col min="8" max="8" width="29.42578125" customWidth="1"/>
    <col min="9" max="9" width="12.85546875" customWidth="1"/>
    <col min="10" max="10" width="21.42578125" customWidth="1"/>
    <col min="11" max="11" width="13.140625" customWidth="1"/>
    <col min="12" max="12" width="30.42578125" hidden="1" customWidth="1"/>
    <col min="13" max="13" width="18.42578125" hidden="1" customWidth="1"/>
    <col min="14" max="15" width="11.42578125" hidden="1" customWidth="1"/>
    <col min="16" max="18" width="0" hidden="1" customWidth="1"/>
  </cols>
  <sheetData>
    <row r="1" spans="2:16" ht="15.75" thickBot="1" x14ac:dyDescent="0.3">
      <c r="B1" s="12"/>
      <c r="C1" s="13"/>
      <c r="D1" s="13"/>
      <c r="E1" s="13"/>
      <c r="F1" s="13"/>
      <c r="G1" s="13"/>
      <c r="H1" s="13"/>
      <c r="I1" s="13"/>
      <c r="J1" s="13"/>
      <c r="K1" s="14"/>
    </row>
    <row r="2" spans="2:16" ht="21.75" thickBot="1" x14ac:dyDescent="0.4">
      <c r="B2" s="175" t="s">
        <v>36</v>
      </c>
      <c r="C2" s="176"/>
      <c r="D2" s="176"/>
      <c r="E2" s="177"/>
      <c r="F2" s="177"/>
      <c r="G2" s="177"/>
      <c r="H2" s="177"/>
      <c r="I2" s="177"/>
      <c r="J2" s="177"/>
      <c r="K2" s="178"/>
    </row>
    <row r="3" spans="2:16" ht="3" customHeight="1" x14ac:dyDescent="0.25">
      <c r="B3" s="4"/>
      <c r="C3" s="20"/>
      <c r="D3" s="20"/>
      <c r="E3" s="20"/>
      <c r="F3" s="5"/>
      <c r="G3" s="20"/>
      <c r="H3" s="20"/>
      <c r="I3" s="20"/>
      <c r="J3" s="20"/>
      <c r="K3" s="6"/>
    </row>
    <row r="4" spans="2:16" ht="18.75" x14ac:dyDescent="0.25">
      <c r="B4" s="105" t="s">
        <v>0</v>
      </c>
      <c r="C4" s="106"/>
      <c r="D4" s="106"/>
      <c r="E4" s="179"/>
      <c r="F4" s="179"/>
      <c r="G4" s="179"/>
      <c r="H4" s="179"/>
      <c r="I4" s="179"/>
      <c r="J4" s="179"/>
      <c r="K4" s="180"/>
    </row>
    <row r="5" spans="2:16" ht="15.75" x14ac:dyDescent="0.25">
      <c r="B5" s="23" t="s">
        <v>1</v>
      </c>
      <c r="C5" s="181" t="s">
        <v>63</v>
      </c>
      <c r="D5" s="182"/>
      <c r="E5" s="182"/>
      <c r="F5" s="182"/>
      <c r="G5" s="182"/>
      <c r="H5" s="182"/>
      <c r="I5" s="182"/>
      <c r="J5" s="182"/>
      <c r="K5" s="183"/>
    </row>
    <row r="6" spans="2:16" ht="15" customHeight="1" x14ac:dyDescent="0.25">
      <c r="B6" s="140" t="s">
        <v>2</v>
      </c>
      <c r="C6" s="184" t="s">
        <v>94</v>
      </c>
      <c r="D6" s="185"/>
      <c r="E6" s="185"/>
      <c r="F6" s="185"/>
      <c r="G6" s="185"/>
      <c r="H6" s="185"/>
      <c r="I6" s="185"/>
      <c r="J6" s="185"/>
      <c r="K6" s="186"/>
    </row>
    <row r="7" spans="2:16" ht="15" customHeight="1" x14ac:dyDescent="0.25">
      <c r="B7" s="140"/>
      <c r="C7" s="187"/>
      <c r="D7" s="188"/>
      <c r="E7" s="188"/>
      <c r="F7" s="188"/>
      <c r="G7" s="188"/>
      <c r="H7" s="188"/>
      <c r="I7" s="188"/>
      <c r="J7" s="188"/>
      <c r="K7" s="189"/>
    </row>
    <row r="8" spans="2:16" ht="21" customHeight="1" x14ac:dyDescent="0.25">
      <c r="B8" s="140"/>
      <c r="C8" s="190"/>
      <c r="D8" s="191"/>
      <c r="E8" s="191"/>
      <c r="F8" s="191"/>
      <c r="G8" s="191"/>
      <c r="H8" s="191"/>
      <c r="I8" s="191"/>
      <c r="J8" s="191"/>
      <c r="K8" s="192"/>
    </row>
    <row r="9" spans="2:16" ht="3" customHeight="1" thickBot="1" x14ac:dyDescent="0.3">
      <c r="B9" s="4"/>
      <c r="C9" s="20"/>
      <c r="D9" s="20"/>
      <c r="E9" s="20"/>
      <c r="F9" s="5"/>
      <c r="G9" s="20"/>
      <c r="H9" s="20"/>
      <c r="I9" s="20"/>
      <c r="J9" s="20"/>
      <c r="K9" s="6"/>
    </row>
    <row r="10" spans="2:16" ht="19.5" thickBot="1" x14ac:dyDescent="0.3">
      <c r="B10" s="143" t="s">
        <v>3</v>
      </c>
      <c r="C10" s="144"/>
      <c r="D10" s="144"/>
      <c r="E10" s="173"/>
      <c r="F10" s="173"/>
      <c r="G10" s="173"/>
      <c r="H10" s="173"/>
      <c r="I10" s="173"/>
      <c r="J10" s="173"/>
      <c r="K10" s="174"/>
    </row>
    <row r="11" spans="2:16" ht="18.75" customHeight="1" x14ac:dyDescent="0.25">
      <c r="B11" s="132" t="s">
        <v>4</v>
      </c>
      <c r="C11" s="133"/>
      <c r="D11" s="171" t="s">
        <v>95</v>
      </c>
      <c r="E11" s="171"/>
      <c r="F11" s="171"/>
      <c r="G11" s="171"/>
      <c r="H11" s="171"/>
      <c r="I11" s="171"/>
      <c r="J11" s="171"/>
      <c r="K11" s="172"/>
    </row>
    <row r="12" spans="2:16" ht="18.75" x14ac:dyDescent="0.25">
      <c r="B12" s="140" t="s">
        <v>5</v>
      </c>
      <c r="C12" s="141"/>
      <c r="D12" s="142"/>
      <c r="E12" s="142"/>
      <c r="F12" s="15" t="s">
        <v>33</v>
      </c>
      <c r="G12" s="18" t="s">
        <v>35</v>
      </c>
      <c r="H12" s="15" t="s">
        <v>34</v>
      </c>
      <c r="I12" s="18" t="s">
        <v>26</v>
      </c>
      <c r="J12" s="17" t="s">
        <v>6</v>
      </c>
      <c r="K12" s="7">
        <v>1</v>
      </c>
      <c r="O12" t="e">
        <f>#REF!</f>
        <v>#REF!</v>
      </c>
      <c r="P12" t="s">
        <v>35</v>
      </c>
    </row>
    <row r="13" spans="2:16" ht="18.75" x14ac:dyDescent="0.25">
      <c r="B13" s="140" t="s">
        <v>7</v>
      </c>
      <c r="C13" s="141"/>
      <c r="D13" s="142"/>
      <c r="E13" s="142"/>
      <c r="F13" s="16" t="s">
        <v>33</v>
      </c>
      <c r="G13" s="18" t="s">
        <v>21</v>
      </c>
      <c r="H13" s="15" t="s">
        <v>34</v>
      </c>
      <c r="I13" s="18" t="s">
        <v>21</v>
      </c>
      <c r="J13" s="17" t="s">
        <v>6</v>
      </c>
      <c r="K13" s="7"/>
      <c r="O13" t="e">
        <f>#REF!</f>
        <v>#REF!</v>
      </c>
      <c r="P13" t="s">
        <v>26</v>
      </c>
    </row>
    <row r="14" spans="2:16" ht="18.75" x14ac:dyDescent="0.25">
      <c r="B14" s="140" t="s">
        <v>8</v>
      </c>
      <c r="C14" s="141"/>
      <c r="D14" s="142"/>
      <c r="E14" s="142"/>
      <c r="F14" s="17" t="s">
        <v>33</v>
      </c>
      <c r="G14" s="18" t="s">
        <v>21</v>
      </c>
      <c r="H14" s="15" t="s">
        <v>34</v>
      </c>
      <c r="I14" s="18" t="s">
        <v>21</v>
      </c>
      <c r="J14" s="17" t="s">
        <v>6</v>
      </c>
      <c r="K14" s="7"/>
      <c r="O14" t="e">
        <f>#REF!</f>
        <v>#REF!</v>
      </c>
      <c r="P14" t="s">
        <v>21</v>
      </c>
    </row>
    <row r="15" spans="2:16" ht="3" customHeight="1" x14ac:dyDescent="0.25">
      <c r="B15" s="8"/>
      <c r="C15" s="21"/>
      <c r="D15" s="21"/>
      <c r="E15" s="22" t="s">
        <v>9</v>
      </c>
      <c r="F15" s="21"/>
      <c r="G15" s="20"/>
      <c r="H15" s="20"/>
      <c r="I15" s="20"/>
      <c r="J15" s="20"/>
      <c r="K15" s="6"/>
    </row>
    <row r="16" spans="2:16" ht="15" hidden="1" customHeight="1" thickBot="1" x14ac:dyDescent="0.3">
      <c r="B16" s="143" t="s">
        <v>31</v>
      </c>
      <c r="C16" s="144"/>
      <c r="D16" s="144"/>
      <c r="E16" s="144"/>
      <c r="F16" s="144"/>
      <c r="G16" s="144"/>
      <c r="H16" s="144"/>
      <c r="I16" s="144"/>
      <c r="J16" s="144"/>
      <c r="K16" s="145"/>
    </row>
    <row r="17" spans="2:15" ht="15" hidden="1" customHeight="1" x14ac:dyDescent="0.25">
      <c r="B17" s="146" t="s">
        <v>29</v>
      </c>
      <c r="C17" s="147"/>
      <c r="D17" s="147"/>
      <c r="E17" s="147"/>
      <c r="F17" s="148"/>
      <c r="G17" s="148"/>
      <c r="H17" s="148"/>
      <c r="I17" s="148"/>
      <c r="J17" s="149"/>
      <c r="K17" s="150"/>
    </row>
    <row r="18" spans="2:15" ht="15" hidden="1" customHeight="1" thickBot="1" x14ac:dyDescent="0.3">
      <c r="B18" s="153" t="s">
        <v>27</v>
      </c>
      <c r="C18" s="154"/>
      <c r="D18" s="154"/>
      <c r="E18" s="154"/>
      <c r="F18" s="155"/>
      <c r="G18" s="155"/>
      <c r="H18" s="155"/>
      <c r="I18" s="155"/>
      <c r="J18" s="151"/>
      <c r="K18" s="152"/>
    </row>
    <row r="19" spans="2:15" ht="15" hidden="1" customHeight="1" x14ac:dyDescent="0.25">
      <c r="B19" s="156" t="s">
        <v>28</v>
      </c>
      <c r="C19" s="157"/>
      <c r="D19" s="157"/>
      <c r="E19" s="157"/>
      <c r="F19" s="160"/>
      <c r="G19" s="160"/>
      <c r="H19" s="160"/>
      <c r="I19" s="160"/>
      <c r="J19" s="160"/>
      <c r="K19" s="161"/>
    </row>
    <row r="20" spans="2:15" ht="15" hidden="1" customHeight="1" thickBot="1" x14ac:dyDescent="0.3">
      <c r="B20" s="158"/>
      <c r="C20" s="159"/>
      <c r="D20" s="159"/>
      <c r="E20" s="159"/>
      <c r="F20" s="162"/>
      <c r="G20" s="162"/>
      <c r="H20" s="162"/>
      <c r="I20" s="162"/>
      <c r="J20" s="162"/>
      <c r="K20" s="163"/>
    </row>
    <row r="21" spans="2:15" ht="3" customHeight="1" thickBot="1" x14ac:dyDescent="0.3">
      <c r="B21" s="8"/>
      <c r="C21" s="21"/>
      <c r="D21" s="21"/>
      <c r="E21" s="22"/>
      <c r="F21" s="21"/>
      <c r="G21" s="20"/>
      <c r="H21" s="20"/>
      <c r="I21" s="20"/>
      <c r="J21" s="20"/>
      <c r="K21" s="6"/>
    </row>
    <row r="22" spans="2:15" ht="19.5" thickBot="1" x14ac:dyDescent="0.3">
      <c r="B22" s="164" t="s">
        <v>43</v>
      </c>
      <c r="C22" s="165"/>
      <c r="D22" s="165"/>
      <c r="E22" s="98"/>
      <c r="F22" s="98"/>
      <c r="G22" s="98"/>
      <c r="H22" s="98"/>
      <c r="I22" s="98"/>
      <c r="J22" s="98"/>
      <c r="K22" s="166"/>
    </row>
    <row r="23" spans="2:15" ht="141" customHeight="1" x14ac:dyDescent="0.25">
      <c r="B23" s="167" t="s">
        <v>10</v>
      </c>
      <c r="C23" s="168"/>
      <c r="D23" s="169" t="s">
        <v>119</v>
      </c>
      <c r="E23" s="169"/>
      <c r="F23" s="169"/>
      <c r="G23" s="169"/>
      <c r="H23" s="169"/>
      <c r="I23" s="169"/>
      <c r="J23" s="169"/>
      <c r="K23" s="170"/>
      <c r="O23" t="s">
        <v>19</v>
      </c>
    </row>
    <row r="24" spans="2:15" x14ac:dyDescent="0.25">
      <c r="B24" s="136"/>
      <c r="C24" s="137"/>
      <c r="D24" s="137"/>
      <c r="E24" s="138"/>
      <c r="F24" s="138"/>
      <c r="G24" s="138"/>
      <c r="H24" s="138"/>
      <c r="I24" s="138"/>
      <c r="J24" s="138"/>
      <c r="K24" s="139"/>
    </row>
    <row r="25" spans="2:15" ht="15" customHeight="1" x14ac:dyDescent="0.25">
      <c r="B25" s="125"/>
      <c r="C25" s="126"/>
      <c r="D25" s="126"/>
      <c r="E25" s="126"/>
      <c r="F25" s="126"/>
      <c r="G25" s="126"/>
      <c r="H25" s="126"/>
      <c r="I25" s="126"/>
      <c r="J25" s="126"/>
      <c r="K25" s="127"/>
    </row>
    <row r="26" spans="2:15" ht="19.5" thickBot="1" x14ac:dyDescent="0.3">
      <c r="B26" s="128" t="s">
        <v>11</v>
      </c>
      <c r="C26" s="129"/>
      <c r="D26" s="129"/>
      <c r="E26" s="130"/>
      <c r="F26" s="130"/>
      <c r="G26" s="130"/>
      <c r="H26" s="130"/>
      <c r="I26" s="130"/>
      <c r="J26" s="130"/>
      <c r="K26" s="131"/>
    </row>
    <row r="27" spans="2:15" ht="21.75" customHeight="1" x14ac:dyDescent="0.25">
      <c r="B27" s="132" t="s">
        <v>16</v>
      </c>
      <c r="C27" s="133"/>
      <c r="D27" s="24">
        <v>500000000</v>
      </c>
      <c r="E27" s="133" t="s">
        <v>17</v>
      </c>
      <c r="F27" s="133"/>
      <c r="G27" s="133"/>
      <c r="H27" s="134">
        <f>D27/1423500</f>
        <v>351.24692658939233</v>
      </c>
      <c r="I27" s="134"/>
      <c r="J27" s="134"/>
      <c r="K27" s="135"/>
      <c r="M27" s="2"/>
    </row>
    <row r="28" spans="2:15" ht="15" customHeight="1" x14ac:dyDescent="0.25">
      <c r="B28" s="105"/>
      <c r="C28" s="106"/>
      <c r="D28" s="107"/>
      <c r="E28" s="108"/>
      <c r="F28" s="108"/>
      <c r="G28" s="108"/>
      <c r="H28" s="108"/>
      <c r="I28" s="108"/>
      <c r="J28" s="108"/>
      <c r="K28" s="109"/>
    </row>
    <row r="29" spans="2:15" ht="87.75" customHeight="1" x14ac:dyDescent="0.25">
      <c r="B29" s="19" t="s">
        <v>37</v>
      </c>
      <c r="C29" s="1" t="s">
        <v>12</v>
      </c>
      <c r="D29" s="1" t="s">
        <v>32</v>
      </c>
      <c r="E29" s="1" t="s">
        <v>13</v>
      </c>
      <c r="F29" s="113" t="s">
        <v>39</v>
      </c>
      <c r="G29" s="115"/>
      <c r="H29" s="1" t="s">
        <v>38</v>
      </c>
      <c r="I29" s="1" t="s">
        <v>40</v>
      </c>
      <c r="J29" s="1" t="s">
        <v>14</v>
      </c>
      <c r="K29" s="9" t="s">
        <v>15</v>
      </c>
    </row>
    <row r="30" spans="2:15" ht="27.75" customHeight="1" x14ac:dyDescent="0.25">
      <c r="B30" s="113" t="s">
        <v>46</v>
      </c>
      <c r="C30" s="114"/>
      <c r="D30" s="114"/>
      <c r="E30" s="114"/>
      <c r="F30" s="114"/>
      <c r="G30" s="114"/>
      <c r="H30" s="114"/>
      <c r="I30" s="114"/>
      <c r="J30" s="114"/>
      <c r="K30" s="115"/>
    </row>
    <row r="31" spans="2:15" ht="240" customHeight="1" x14ac:dyDescent="0.25">
      <c r="B31" s="29">
        <v>1</v>
      </c>
      <c r="C31" s="44" t="s">
        <v>97</v>
      </c>
      <c r="D31" s="48" t="s">
        <v>96</v>
      </c>
      <c r="E31" s="65" t="s">
        <v>19</v>
      </c>
      <c r="F31" s="228" t="s">
        <v>98</v>
      </c>
      <c r="G31" s="229"/>
      <c r="H31" s="45">
        <v>300000000</v>
      </c>
      <c r="I31" s="46">
        <f>H31/1160000</f>
        <v>258.62068965517244</v>
      </c>
      <c r="J31" s="47">
        <v>1</v>
      </c>
      <c r="K31" s="28">
        <f>I31*J31</f>
        <v>258.62068965517244</v>
      </c>
      <c r="M31" t="s">
        <v>19</v>
      </c>
    </row>
    <row r="32" spans="2:15" ht="240" customHeight="1" x14ac:dyDescent="0.25">
      <c r="B32" s="44">
        <v>2</v>
      </c>
      <c r="C32" s="26" t="s">
        <v>100</v>
      </c>
      <c r="D32" s="44" t="s">
        <v>99</v>
      </c>
      <c r="E32" s="67" t="s">
        <v>19</v>
      </c>
      <c r="F32" s="227" t="s">
        <v>103</v>
      </c>
      <c r="G32" s="227"/>
      <c r="H32" s="68">
        <v>200000000</v>
      </c>
      <c r="I32" s="69">
        <f>H32/1000000</f>
        <v>200</v>
      </c>
      <c r="J32" s="70">
        <v>1</v>
      </c>
      <c r="K32" s="53">
        <f>I32*100%</f>
        <v>200</v>
      </c>
    </row>
    <row r="33" spans="2:18" ht="231" customHeight="1" x14ac:dyDescent="0.25">
      <c r="B33" s="26">
        <v>3</v>
      </c>
      <c r="C33" s="48" t="s">
        <v>102</v>
      </c>
      <c r="D33" s="48" t="s">
        <v>101</v>
      </c>
      <c r="E33" s="71" t="s">
        <v>19</v>
      </c>
      <c r="F33" s="225" t="s">
        <v>104</v>
      </c>
      <c r="G33" s="225"/>
      <c r="H33" s="50">
        <v>18683000</v>
      </c>
      <c r="I33" s="51">
        <f>H33/908526</f>
        <v>20.564078518391327</v>
      </c>
      <c r="J33" s="52">
        <v>1</v>
      </c>
      <c r="K33" s="66">
        <f t="shared" ref="K33" si="0">I33*J33</f>
        <v>20.564078518391327</v>
      </c>
      <c r="M33" t="s">
        <v>20</v>
      </c>
    </row>
    <row r="34" spans="2:18" ht="66.75" customHeight="1" x14ac:dyDescent="0.25">
      <c r="B34" s="226"/>
      <c r="C34" s="226"/>
      <c r="D34" s="226"/>
      <c r="E34" s="226"/>
      <c r="F34" s="226"/>
      <c r="G34" s="226"/>
      <c r="H34" s="226"/>
      <c r="I34" s="226"/>
      <c r="J34" s="226"/>
      <c r="K34" s="226"/>
    </row>
    <row r="35" spans="2:18" ht="18.75" customHeight="1" thickBot="1" x14ac:dyDescent="0.3">
      <c r="B35" s="110" t="s">
        <v>18</v>
      </c>
      <c r="C35" s="111"/>
      <c r="D35" s="111"/>
      <c r="E35" s="111"/>
      <c r="F35" s="111"/>
      <c r="G35" s="111"/>
      <c r="H35" s="111"/>
      <c r="I35" s="111"/>
      <c r="J35" s="112"/>
      <c r="K35" s="77">
        <f>K31+K32+K33</f>
        <v>479.18476817356378</v>
      </c>
      <c r="L35" s="78"/>
      <c r="M35" s="78"/>
      <c r="N35" s="78"/>
      <c r="O35" s="78"/>
      <c r="P35" s="78"/>
      <c r="Q35" s="78"/>
      <c r="R35" s="78"/>
    </row>
    <row r="36" spans="2:18" ht="19.5" thickBot="1" x14ac:dyDescent="0.3">
      <c r="B36" s="96" t="s">
        <v>30</v>
      </c>
      <c r="C36" s="97"/>
      <c r="D36" s="97"/>
      <c r="E36" s="98"/>
      <c r="F36" s="98"/>
      <c r="G36" s="98"/>
      <c r="H36" s="98"/>
      <c r="I36" s="98"/>
      <c r="J36" s="96" t="s">
        <v>19</v>
      </c>
      <c r="K36" s="99"/>
    </row>
  </sheetData>
  <mergeCells count="41">
    <mergeCell ref="F32:G32"/>
    <mergeCell ref="B19:E20"/>
    <mergeCell ref="F19:K20"/>
    <mergeCell ref="B22:K22"/>
    <mergeCell ref="B30:K30"/>
    <mergeCell ref="F31:G31"/>
    <mergeCell ref="D23:K23"/>
    <mergeCell ref="B24:K24"/>
    <mergeCell ref="B25:K25"/>
    <mergeCell ref="B26:K26"/>
    <mergeCell ref="B23:C23"/>
    <mergeCell ref="B27:C27"/>
    <mergeCell ref="E27:G27"/>
    <mergeCell ref="H27:K27"/>
    <mergeCell ref="B28:K28"/>
    <mergeCell ref="F29:G29"/>
    <mergeCell ref="B14:C14"/>
    <mergeCell ref="D14:E14"/>
    <mergeCell ref="B16:K16"/>
    <mergeCell ref="B17:E17"/>
    <mergeCell ref="F17:I17"/>
    <mergeCell ref="J17:K18"/>
    <mergeCell ref="B18:E18"/>
    <mergeCell ref="F18:I18"/>
    <mergeCell ref="B10:K10"/>
    <mergeCell ref="B11:C11"/>
    <mergeCell ref="B12:C12"/>
    <mergeCell ref="B13:C13"/>
    <mergeCell ref="D11:K11"/>
    <mergeCell ref="D12:E12"/>
    <mergeCell ref="D13:E13"/>
    <mergeCell ref="B6:B8"/>
    <mergeCell ref="B2:K2"/>
    <mergeCell ref="B4:K4"/>
    <mergeCell ref="C5:K5"/>
    <mergeCell ref="C6:K8"/>
    <mergeCell ref="B36:I36"/>
    <mergeCell ref="J36:K36"/>
    <mergeCell ref="F33:G33"/>
    <mergeCell ref="B34:K34"/>
    <mergeCell ref="B35:J35"/>
  </mergeCells>
  <conditionalFormatting sqref="B35">
    <cfRule type="cellIs" dxfId="60" priority="28" operator="equal">
      <formula>0</formula>
    </cfRule>
  </conditionalFormatting>
  <conditionalFormatting sqref="F17:F18">
    <cfRule type="containsText" dxfId="59" priority="15" operator="containsText" text="N.A.">
      <formula>NOT(ISERROR(SEARCH(("N.A."),(F17))))</formula>
    </cfRule>
    <cfRule type="containsText" dxfId="58" priority="16" operator="containsText" text="No">
      <formula>NOT(ISERROR(SEARCH(("No"),(F17))))</formula>
    </cfRule>
    <cfRule type="containsText" dxfId="57" priority="17" operator="containsText" text="Si">
      <formula>NOT(ISERROR(SEARCH(("Si"),(F17))))</formula>
    </cfRule>
  </conditionalFormatting>
  <conditionalFormatting sqref="G12:G14">
    <cfRule type="beginsWith" dxfId="56" priority="8" operator="beginsWith" text="NO">
      <formula>LEFT(G12,LEN("NO"))="NO"</formula>
    </cfRule>
    <cfRule type="beginsWith" dxfId="55" priority="9" operator="beginsWith" text="SI">
      <formula>LEFT(G12,LEN("SI"))="SI"</formula>
    </cfRule>
  </conditionalFormatting>
  <conditionalFormatting sqref="I12:I14">
    <cfRule type="beginsWith" dxfId="54" priority="6" operator="beginsWith" text="NO">
      <formula>LEFT(I12,LEN("NO"))="NO"</formula>
    </cfRule>
    <cfRule type="beginsWith" dxfId="53" priority="7" operator="beginsWith" text="SI">
      <formula>LEFT(I12,LEN("SI"))="SI"</formula>
    </cfRule>
  </conditionalFormatting>
  <conditionalFormatting sqref="J17">
    <cfRule type="beginsWith" dxfId="52" priority="10" operator="beginsWith" text="NO">
      <formula>LEFT(J17,LEN("NO"))="NO"</formula>
    </cfRule>
    <cfRule type="beginsWith" dxfId="51" priority="11" operator="beginsWith" text="CUMPLE">
      <formula>LEFT(J17,LEN("CUMPLE"))="CUMPLE"</formula>
    </cfRule>
    <cfRule type="cellIs" dxfId="50" priority="12" operator="equal">
      <formula>0</formula>
    </cfRule>
    <cfRule type="cellIs" dxfId="49" priority="13" operator="equal">
      <formula>#REF!</formula>
    </cfRule>
    <cfRule type="cellIs" dxfId="48" priority="14" operator="equal">
      <formula>#REF!</formula>
    </cfRule>
  </conditionalFormatting>
  <conditionalFormatting sqref="J36:K36">
    <cfRule type="beginsWith" dxfId="47" priority="92" operator="beginsWith" text="NO">
      <formula>LEFT(J36,LEN("NO"))="NO"</formula>
    </cfRule>
    <cfRule type="beginsWith" dxfId="46" priority="93" operator="beginsWith" text="CUMPLE">
      <formula>LEFT(J36,LEN("CUMPLE"))="CUMPLE"</formula>
    </cfRule>
    <cfRule type="cellIs" dxfId="45" priority="94" operator="equal">
      <formula>0</formula>
    </cfRule>
    <cfRule type="cellIs" dxfId="44" priority="95" operator="equal">
      <formula>#REF!</formula>
    </cfRule>
    <cfRule type="cellIs" dxfId="43" priority="96" operator="equal">
      <formula>#REF!</formula>
    </cfRule>
  </conditionalFormatting>
  <conditionalFormatting sqref="K31:K33 K35">
    <cfRule type="cellIs" dxfId="42" priority="32" operator="equal">
      <formula>0</formula>
    </cfRule>
  </conditionalFormatting>
  <dataValidations count="4">
    <dataValidation type="list" allowBlank="1" showInputMessage="1" showErrorMessage="1" prompt="Entregado ¿Si o No?" sqref="F17:F18" xr:uid="{00000000-0002-0000-0300-000000000000}">
      <formula1>"Si,No,N.A."</formula1>
    </dataValidation>
    <dataValidation type="list" allowBlank="1" showInputMessage="1" showErrorMessage="1" sqref="G12:G14 I12:I14" xr:uid="{00000000-0002-0000-0300-000001000000}">
      <formula1>$P$12:$P$14</formula1>
    </dataValidation>
    <dataValidation type="list" allowBlank="1" showInputMessage="1" showErrorMessage="1" sqref="J36:K36 E31:E33" xr:uid="{00000000-0002-0000-0300-000002000000}">
      <formula1>$M$31:$M$33</formula1>
    </dataValidation>
    <dataValidation type="list" allowBlank="1" showInputMessage="1" showErrorMessage="1" sqref="J17:K18" xr:uid="{00000000-0002-0000-0300-000003000000}">
      <formula1>#REF!</formula1>
    </dataValidation>
  </dataValidations>
  <pageMargins left="0.7" right="0.7" top="0.75" bottom="0.75" header="0.3" footer="0.3"/>
  <pageSetup scale="45" fitToHeight="0" orientation="portrait" r:id="rId1"/>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H29"/>
  <sheetViews>
    <sheetView topLeftCell="A27" zoomScale="65" zoomScaleNormal="174" workbookViewId="0">
      <selection activeCell="E27" sqref="E27"/>
    </sheetView>
  </sheetViews>
  <sheetFormatPr baseColWidth="10" defaultColWidth="11.42578125" defaultRowHeight="15" x14ac:dyDescent="0.25"/>
  <cols>
    <col min="1" max="1" width="4.42578125" style="30" customWidth="1"/>
    <col min="2" max="2" width="51.140625" style="30" customWidth="1"/>
    <col min="3" max="3" width="38.42578125" style="57" customWidth="1"/>
    <col min="4" max="4" width="26.42578125" style="57" customWidth="1"/>
    <col min="5" max="5" width="107.28515625" style="57" customWidth="1"/>
    <col min="6" max="6" width="11.42578125" style="30"/>
    <col min="7" max="7" width="5.85546875" style="30" hidden="1" customWidth="1"/>
    <col min="8" max="8" width="20" style="30" hidden="1" customWidth="1"/>
    <col min="9" max="9" width="0" style="30" hidden="1" customWidth="1"/>
    <col min="10" max="16384" width="11.42578125" style="30"/>
  </cols>
  <sheetData>
    <row r="1" spans="2:5" ht="15.75" thickBot="1" x14ac:dyDescent="0.3"/>
    <row r="2" spans="2:5" x14ac:dyDescent="0.25">
      <c r="B2" s="193" t="s">
        <v>48</v>
      </c>
      <c r="C2" s="194"/>
      <c r="D2" s="194"/>
      <c r="E2" s="194"/>
    </row>
    <row r="3" spans="2:5" x14ac:dyDescent="0.25">
      <c r="B3" s="31"/>
    </row>
    <row r="4" spans="2:5" x14ac:dyDescent="0.25">
      <c r="B4" s="195" t="s">
        <v>23</v>
      </c>
      <c r="C4" s="196"/>
      <c r="D4" s="196"/>
      <c r="E4" s="196"/>
    </row>
    <row r="5" spans="2:5" ht="15" customHeight="1" x14ac:dyDescent="0.25">
      <c r="B5" s="32" t="s">
        <v>24</v>
      </c>
      <c r="C5" s="197" t="s">
        <v>63</v>
      </c>
      <c r="D5" s="198"/>
      <c r="E5" s="199"/>
    </row>
    <row r="6" spans="2:5" ht="61.5" customHeight="1" x14ac:dyDescent="0.25">
      <c r="B6" s="33" t="s">
        <v>25</v>
      </c>
      <c r="C6" s="200" t="s">
        <v>53</v>
      </c>
      <c r="D6" s="200"/>
      <c r="E6" s="200"/>
    </row>
    <row r="7" spans="2:5" x14ac:dyDescent="0.25">
      <c r="B7" s="31"/>
    </row>
    <row r="8" spans="2:5" x14ac:dyDescent="0.25">
      <c r="B8" s="55" t="s">
        <v>22</v>
      </c>
      <c r="C8" s="205">
        <v>1</v>
      </c>
      <c r="D8" s="206"/>
      <c r="E8" s="58" t="s">
        <v>105</v>
      </c>
    </row>
    <row r="9" spans="2:5" ht="14.25" customHeight="1" x14ac:dyDescent="0.25">
      <c r="B9" s="204" t="s">
        <v>51</v>
      </c>
      <c r="C9" s="204"/>
      <c r="D9" s="204"/>
      <c r="E9" s="204"/>
    </row>
    <row r="10" spans="2:5" ht="21.75" customHeight="1" x14ac:dyDescent="0.25">
      <c r="B10" s="43" t="s">
        <v>49</v>
      </c>
      <c r="C10" s="43" t="s">
        <v>50</v>
      </c>
      <c r="D10" s="43" t="s">
        <v>52</v>
      </c>
      <c r="E10" s="59" t="s">
        <v>41</v>
      </c>
    </row>
    <row r="11" spans="2:5" ht="21" customHeight="1" x14ac:dyDescent="0.25">
      <c r="B11" s="201" t="s">
        <v>69</v>
      </c>
      <c r="C11" s="202"/>
      <c r="D11" s="202"/>
      <c r="E11" s="203"/>
    </row>
    <row r="12" spans="2:5" ht="21" customHeight="1" x14ac:dyDescent="0.25">
      <c r="B12" s="56" t="s">
        <v>209</v>
      </c>
      <c r="C12" s="60"/>
      <c r="D12" s="60"/>
      <c r="E12" s="61"/>
    </row>
    <row r="13" spans="2:5" ht="105" customHeight="1" x14ac:dyDescent="0.25">
      <c r="B13" s="63" t="s">
        <v>66</v>
      </c>
      <c r="C13" s="42" t="s">
        <v>180</v>
      </c>
      <c r="D13" s="42" t="s">
        <v>210</v>
      </c>
      <c r="E13" s="42" t="s">
        <v>211</v>
      </c>
    </row>
    <row r="14" spans="2:5" ht="143.25" customHeight="1" x14ac:dyDescent="0.25">
      <c r="B14" s="64" t="s">
        <v>71</v>
      </c>
      <c r="C14" s="42" t="s">
        <v>181</v>
      </c>
      <c r="D14" s="42" t="s">
        <v>212</v>
      </c>
      <c r="E14" s="42" t="s">
        <v>213</v>
      </c>
    </row>
    <row r="15" spans="2:5" ht="21" customHeight="1" x14ac:dyDescent="0.25">
      <c r="B15" s="201" t="s">
        <v>106</v>
      </c>
      <c r="C15" s="202"/>
      <c r="D15" s="202"/>
      <c r="E15" s="203"/>
    </row>
    <row r="16" spans="2:5" ht="21" customHeight="1" x14ac:dyDescent="0.25">
      <c r="B16" s="56" t="s">
        <v>176</v>
      </c>
      <c r="C16" s="60"/>
      <c r="D16" s="60"/>
      <c r="E16" s="61"/>
    </row>
    <row r="17" spans="2:5" ht="62.1" customHeight="1" x14ac:dyDescent="0.25">
      <c r="B17" s="42" t="s">
        <v>70</v>
      </c>
      <c r="C17" s="42" t="s">
        <v>107</v>
      </c>
      <c r="D17" s="42" t="s">
        <v>120</v>
      </c>
      <c r="E17" s="42"/>
    </row>
    <row r="18" spans="2:5" ht="143.25" customHeight="1" x14ac:dyDescent="0.25">
      <c r="B18" s="42" t="s">
        <v>74</v>
      </c>
      <c r="C18" s="42" t="s">
        <v>179</v>
      </c>
      <c r="D18" s="42">
        <v>55</v>
      </c>
      <c r="E18" s="42"/>
    </row>
    <row r="19" spans="2:5" ht="21" customHeight="1" x14ac:dyDescent="0.25">
      <c r="B19" s="201" t="s">
        <v>76</v>
      </c>
      <c r="C19" s="202"/>
      <c r="D19" s="202"/>
      <c r="E19" s="203"/>
    </row>
    <row r="20" spans="2:5" ht="21" customHeight="1" x14ac:dyDescent="0.25">
      <c r="B20" s="56" t="s">
        <v>108</v>
      </c>
      <c r="C20" s="60"/>
      <c r="D20" s="60"/>
      <c r="E20" s="61"/>
    </row>
    <row r="21" spans="2:5" ht="103.5" customHeight="1" x14ac:dyDescent="0.25">
      <c r="B21" s="42" t="s">
        <v>78</v>
      </c>
      <c r="C21" s="42" t="s">
        <v>109</v>
      </c>
      <c r="D21" s="42" t="s">
        <v>110</v>
      </c>
      <c r="E21" s="42"/>
    </row>
    <row r="22" spans="2:5" ht="123.75" customHeight="1" x14ac:dyDescent="0.25">
      <c r="B22" s="42" t="s">
        <v>80</v>
      </c>
      <c r="C22" s="42" t="s">
        <v>113</v>
      </c>
      <c r="D22" s="42">
        <v>62</v>
      </c>
      <c r="E22" s="42"/>
    </row>
    <row r="23" spans="2:5" ht="21.75" customHeight="1" x14ac:dyDescent="0.25">
      <c r="B23" s="43" t="s">
        <v>49</v>
      </c>
      <c r="C23" s="43" t="s">
        <v>50</v>
      </c>
      <c r="D23" s="43" t="s">
        <v>52</v>
      </c>
      <c r="E23" s="59" t="s">
        <v>41</v>
      </c>
    </row>
    <row r="24" spans="2:5" ht="21" customHeight="1" x14ac:dyDescent="0.25">
      <c r="B24" s="201" t="s">
        <v>85</v>
      </c>
      <c r="C24" s="202"/>
      <c r="D24" s="202"/>
      <c r="E24" s="203"/>
    </row>
    <row r="25" spans="2:5" ht="21" customHeight="1" x14ac:dyDescent="0.25">
      <c r="B25" s="56" t="s">
        <v>111</v>
      </c>
      <c r="C25" s="60"/>
      <c r="D25" s="60"/>
      <c r="E25" s="61"/>
    </row>
    <row r="26" spans="2:5" ht="110.25" customHeight="1" x14ac:dyDescent="0.25">
      <c r="B26" s="42" t="s">
        <v>87</v>
      </c>
      <c r="C26" s="42" t="s">
        <v>112</v>
      </c>
      <c r="D26" s="42" t="s">
        <v>212</v>
      </c>
      <c r="E26" s="42" t="s">
        <v>215</v>
      </c>
    </row>
    <row r="27" spans="2:5" ht="278.25" customHeight="1" x14ac:dyDescent="0.25">
      <c r="B27" s="42" t="s">
        <v>88</v>
      </c>
      <c r="C27" s="42" t="s">
        <v>214</v>
      </c>
      <c r="D27" s="42">
        <v>67</v>
      </c>
      <c r="E27" s="42" t="s">
        <v>216</v>
      </c>
    </row>
    <row r="28" spans="2:5" ht="14.25" customHeight="1" x14ac:dyDescent="0.25">
      <c r="B28" s="230" t="s">
        <v>51</v>
      </c>
      <c r="C28" s="231"/>
      <c r="D28" s="231"/>
      <c r="E28" s="232"/>
    </row>
    <row r="29" spans="2:5" ht="21.75" customHeight="1" x14ac:dyDescent="0.25">
      <c r="B29" s="43" t="s">
        <v>49</v>
      </c>
      <c r="C29" s="43" t="s">
        <v>50</v>
      </c>
      <c r="D29" s="43" t="s">
        <v>52</v>
      </c>
      <c r="E29" s="59" t="s">
        <v>41</v>
      </c>
    </row>
  </sheetData>
  <mergeCells count="11">
    <mergeCell ref="B11:E11"/>
    <mergeCell ref="B15:E15"/>
    <mergeCell ref="B19:E19"/>
    <mergeCell ref="B24:E24"/>
    <mergeCell ref="B28:E28"/>
    <mergeCell ref="B9:E9"/>
    <mergeCell ref="B2:E2"/>
    <mergeCell ref="B4:E4"/>
    <mergeCell ref="C5:E5"/>
    <mergeCell ref="C6:E6"/>
    <mergeCell ref="C8:D8"/>
  </mergeCells>
  <conditionalFormatting sqref="E8">
    <cfRule type="cellIs" dxfId="41" priority="1" operator="equal">
      <formula>0</formula>
    </cfRule>
  </conditionalFormatting>
  <dataValidations count="1">
    <dataValidation type="whole" allowBlank="1" showErrorMessage="1" sqref="C8" xr:uid="{00000000-0002-0000-0400-000000000000}">
      <formula1>1</formula1>
      <formula2>100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D1C1-40A5-F94C-A517-454BA0119B9F}">
  <sheetPr>
    <tabColor rgb="FF00B050"/>
  </sheetPr>
  <dimension ref="B1:J25"/>
  <sheetViews>
    <sheetView view="pageBreakPreview" topLeftCell="F23" zoomScale="70" zoomScaleNormal="100" zoomScaleSheetLayoutView="70" workbookViewId="0">
      <selection activeCell="F22" sqref="F22"/>
    </sheetView>
  </sheetViews>
  <sheetFormatPr baseColWidth="10" defaultColWidth="11.42578125" defaultRowHeight="15" x14ac:dyDescent="0.25"/>
  <cols>
    <col min="1" max="1" width="4.42578125" style="30" customWidth="1"/>
    <col min="2" max="2" width="47.28515625" style="30" customWidth="1"/>
    <col min="3" max="3" width="17.7109375" style="30" customWidth="1"/>
    <col min="4" max="5" width="24.42578125" style="30" customWidth="1"/>
    <col min="6" max="6" width="104.28515625" style="30" customWidth="1"/>
    <col min="7" max="7" width="24.28515625" style="89" customWidth="1"/>
    <col min="8" max="8" width="11.42578125" style="30"/>
    <col min="9" max="9" width="5.85546875" style="30" hidden="1" customWidth="1"/>
    <col min="10" max="10" width="20" style="30" hidden="1" customWidth="1"/>
    <col min="11" max="11" width="0" style="30" hidden="1" customWidth="1"/>
    <col min="12" max="16384" width="11.42578125" style="30"/>
  </cols>
  <sheetData>
    <row r="1" spans="2:7" ht="15.75" thickBot="1" x14ac:dyDescent="0.3"/>
    <row r="2" spans="2:7" x14ac:dyDescent="0.25">
      <c r="B2" s="193" t="s">
        <v>205</v>
      </c>
      <c r="C2" s="194"/>
      <c r="D2" s="194"/>
      <c r="E2" s="194"/>
      <c r="F2" s="194"/>
      <c r="G2" s="210"/>
    </row>
    <row r="3" spans="2:7" x14ac:dyDescent="0.25">
      <c r="B3" s="31"/>
      <c r="C3" s="88"/>
      <c r="G3" s="93"/>
    </row>
    <row r="4" spans="2:7" x14ac:dyDescent="0.25">
      <c r="B4" s="195" t="s">
        <v>23</v>
      </c>
      <c r="C4" s="196"/>
      <c r="D4" s="196"/>
      <c r="E4" s="196"/>
      <c r="F4" s="196"/>
      <c r="G4" s="211"/>
    </row>
    <row r="5" spans="2:7" x14ac:dyDescent="0.25">
      <c r="B5" s="32" t="s">
        <v>24</v>
      </c>
      <c r="C5" s="212" t="s">
        <v>204</v>
      </c>
      <c r="D5" s="212"/>
      <c r="E5" s="212"/>
      <c r="F5" s="212"/>
      <c r="G5" s="213"/>
    </row>
    <row r="6" spans="2:7" ht="61.5" customHeight="1" x14ac:dyDescent="0.25">
      <c r="B6" s="33" t="s">
        <v>25</v>
      </c>
      <c r="C6" s="200" t="s">
        <v>203</v>
      </c>
      <c r="D6" s="200"/>
      <c r="E6" s="200"/>
      <c r="F6" s="200"/>
      <c r="G6" s="214"/>
    </row>
    <row r="7" spans="2:7" x14ac:dyDescent="0.25">
      <c r="B7" s="31"/>
      <c r="C7" s="88"/>
      <c r="G7" s="93"/>
    </row>
    <row r="8" spans="2:7" x14ac:dyDescent="0.25">
      <c r="B8" s="87" t="s">
        <v>22</v>
      </c>
      <c r="C8" s="86">
        <v>1</v>
      </c>
      <c r="D8" s="215" t="s">
        <v>202</v>
      </c>
      <c r="E8" s="215"/>
      <c r="F8" s="216"/>
      <c r="G8" s="217"/>
    </row>
    <row r="9" spans="2:7" ht="9" customHeight="1" x14ac:dyDescent="0.25">
      <c r="B9" s="31"/>
      <c r="G9" s="93"/>
    </row>
    <row r="10" spans="2:7" x14ac:dyDescent="0.25">
      <c r="B10" s="207" t="s">
        <v>201</v>
      </c>
      <c r="C10" s="208"/>
      <c r="D10" s="208"/>
      <c r="E10" s="208"/>
      <c r="F10" s="208"/>
      <c r="G10" s="209"/>
    </row>
    <row r="11" spans="2:7" ht="21.75" customHeight="1" x14ac:dyDescent="0.25">
      <c r="B11" s="221" t="s">
        <v>200</v>
      </c>
      <c r="C11" s="222"/>
      <c r="D11" s="222"/>
      <c r="E11" s="223"/>
      <c r="F11" s="83" t="s">
        <v>41</v>
      </c>
      <c r="G11" s="84" t="s">
        <v>197</v>
      </c>
    </row>
    <row r="12" spans="2:7" ht="123" customHeight="1" x14ac:dyDescent="0.25">
      <c r="B12" s="218" t="s">
        <v>207</v>
      </c>
      <c r="C12" s="219"/>
      <c r="D12" s="219"/>
      <c r="E12" s="220"/>
      <c r="F12" s="42" t="s">
        <v>221</v>
      </c>
      <c r="G12" s="92">
        <v>18</v>
      </c>
    </row>
    <row r="13" spans="2:7" ht="21.75" customHeight="1" x14ac:dyDescent="0.25">
      <c r="B13" s="221" t="s">
        <v>198</v>
      </c>
      <c r="C13" s="222"/>
      <c r="D13" s="222"/>
      <c r="E13" s="223"/>
      <c r="F13" s="83" t="s">
        <v>41</v>
      </c>
      <c r="G13" s="84" t="s">
        <v>197</v>
      </c>
    </row>
    <row r="14" spans="2:7" ht="48.95" customHeight="1" x14ac:dyDescent="0.25">
      <c r="B14" s="224" t="s">
        <v>196</v>
      </c>
      <c r="C14" s="198"/>
      <c r="D14" s="198"/>
      <c r="E14" s="198"/>
      <c r="F14" s="42" t="s">
        <v>227</v>
      </c>
      <c r="G14" s="91">
        <v>20</v>
      </c>
    </row>
    <row r="15" spans="2:7" ht="48.95" customHeight="1" x14ac:dyDescent="0.25">
      <c r="B15" s="221" t="s">
        <v>195</v>
      </c>
      <c r="C15" s="222"/>
      <c r="D15" s="222"/>
      <c r="E15" s="223"/>
      <c r="F15" s="95" t="s">
        <v>228</v>
      </c>
      <c r="G15" s="91"/>
    </row>
    <row r="16" spans="2:7" ht="104.25" customHeight="1" x14ac:dyDescent="0.25">
      <c r="B16" s="224" t="s">
        <v>194</v>
      </c>
      <c r="C16" s="198"/>
      <c r="D16" s="198"/>
      <c r="E16" s="198"/>
      <c r="F16" s="82"/>
      <c r="G16" s="91">
        <v>15</v>
      </c>
    </row>
    <row r="17" spans="2:7" ht="48.95" customHeight="1" x14ac:dyDescent="0.25">
      <c r="B17" s="221" t="s">
        <v>193</v>
      </c>
      <c r="C17" s="222"/>
      <c r="D17" s="222"/>
      <c r="E17" s="223"/>
      <c r="F17" s="83" t="s">
        <v>41</v>
      </c>
      <c r="G17" s="91"/>
    </row>
    <row r="18" spans="2:7" ht="74.099999999999994" customHeight="1" x14ac:dyDescent="0.25">
      <c r="B18" s="224" t="s">
        <v>192</v>
      </c>
      <c r="C18" s="198"/>
      <c r="D18" s="198"/>
      <c r="E18" s="198"/>
      <c r="F18" s="42" t="s">
        <v>229</v>
      </c>
      <c r="G18" s="91">
        <v>20</v>
      </c>
    </row>
    <row r="19" spans="2:7" ht="48.95" customHeight="1" x14ac:dyDescent="0.25">
      <c r="B19" s="221" t="s">
        <v>191</v>
      </c>
      <c r="C19" s="222"/>
      <c r="D19" s="222"/>
      <c r="E19" s="223"/>
      <c r="F19" s="83" t="s">
        <v>41</v>
      </c>
      <c r="G19" s="91"/>
    </row>
    <row r="20" spans="2:7" ht="75" customHeight="1" x14ac:dyDescent="0.25">
      <c r="B20" s="224" t="s">
        <v>190</v>
      </c>
      <c r="C20" s="198"/>
      <c r="D20" s="198"/>
      <c r="E20" s="198"/>
      <c r="F20" s="42" t="s">
        <v>230</v>
      </c>
      <c r="G20" s="91">
        <v>10</v>
      </c>
    </row>
    <row r="21" spans="2:7" ht="48.95" customHeight="1" x14ac:dyDescent="0.25">
      <c r="B21" s="221" t="s">
        <v>189</v>
      </c>
      <c r="C21" s="222"/>
      <c r="D21" s="222"/>
      <c r="E21" s="223"/>
      <c r="F21" s="83" t="s">
        <v>41</v>
      </c>
      <c r="G21" s="91"/>
    </row>
    <row r="22" spans="2:7" ht="309" customHeight="1" x14ac:dyDescent="0.25">
      <c r="B22" s="224" t="s">
        <v>188</v>
      </c>
      <c r="C22" s="198"/>
      <c r="D22" s="198"/>
      <c r="E22" s="198"/>
      <c r="F22" s="82" t="s">
        <v>187</v>
      </c>
      <c r="G22" s="91">
        <v>0</v>
      </c>
    </row>
    <row r="23" spans="2:7" ht="48.95" customHeight="1" x14ac:dyDescent="0.25">
      <c r="B23" s="221" t="s">
        <v>186</v>
      </c>
      <c r="C23" s="222"/>
      <c r="D23" s="222"/>
      <c r="E23" s="223"/>
      <c r="F23" s="83" t="s">
        <v>41</v>
      </c>
      <c r="G23" s="91"/>
    </row>
    <row r="24" spans="2:7" ht="216" customHeight="1" x14ac:dyDescent="0.25">
      <c r="B24" s="224" t="s">
        <v>185</v>
      </c>
      <c r="C24" s="198"/>
      <c r="D24" s="198"/>
      <c r="E24" s="198"/>
      <c r="F24" s="82" t="s">
        <v>184</v>
      </c>
      <c r="G24" s="91">
        <v>0</v>
      </c>
    </row>
    <row r="25" spans="2:7" ht="15" customHeight="1" x14ac:dyDescent="0.25">
      <c r="B25" s="221" t="s">
        <v>183</v>
      </c>
      <c r="C25" s="222"/>
      <c r="D25" s="222"/>
      <c r="E25" s="222"/>
      <c r="F25" s="223"/>
      <c r="G25" s="90">
        <f>G12+G14+G16+G18+G20+G22+G24</f>
        <v>83</v>
      </c>
    </row>
  </sheetData>
  <mergeCells count="21">
    <mergeCell ref="B2:G2"/>
    <mergeCell ref="B4:G4"/>
    <mergeCell ref="C5:G5"/>
    <mergeCell ref="C6:G6"/>
    <mergeCell ref="D8:G8"/>
    <mergeCell ref="B15:E15"/>
    <mergeCell ref="B16:E16"/>
    <mergeCell ref="B17:E17"/>
    <mergeCell ref="B18:E18"/>
    <mergeCell ref="B19:E19"/>
    <mergeCell ref="B10:G10"/>
    <mergeCell ref="B13:E13"/>
    <mergeCell ref="B14:E14"/>
    <mergeCell ref="B11:E11"/>
    <mergeCell ref="B12:E12"/>
    <mergeCell ref="B25:F25"/>
    <mergeCell ref="B20:E20"/>
    <mergeCell ref="B21:E21"/>
    <mergeCell ref="B22:E22"/>
    <mergeCell ref="B23:E23"/>
    <mergeCell ref="B24:E24"/>
  </mergeCells>
  <conditionalFormatting sqref="D8:E8">
    <cfRule type="cellIs" dxfId="40" priority="2" operator="equal">
      <formula>0</formula>
    </cfRule>
  </conditionalFormatting>
  <conditionalFormatting sqref="D8:G8">
    <cfRule type="cellIs" dxfId="39" priority="3" operator="equal">
      <formula>0</formula>
    </cfRule>
  </conditionalFormatting>
  <conditionalFormatting sqref="G12 G14:G24">
    <cfRule type="cellIs" dxfId="38" priority="1" operator="equal">
      <formula>0</formula>
    </cfRule>
  </conditionalFormatting>
  <dataValidations count="1">
    <dataValidation type="whole" allowBlank="1" showErrorMessage="1" sqref="C8" xr:uid="{00000000-0002-0000-0500-000000000000}">
      <formula1>1</formula1>
      <formula2>100</formula2>
    </dataValidation>
  </dataValidations>
  <pageMargins left="0.7" right="0.7" top="0.75" bottom="0.75" header="0.3" footer="0.3"/>
  <pageSetup scale="4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D84D-211E-234C-8596-42EDB6418D76}">
  <dimension ref="B1:P30"/>
  <sheetViews>
    <sheetView showGridLines="0" topLeftCell="B26" zoomScale="64" workbookViewId="0">
      <selection activeCell="L26" sqref="L26"/>
    </sheetView>
  </sheetViews>
  <sheetFormatPr baseColWidth="10" defaultRowHeight="15" x14ac:dyDescent="0.25"/>
  <cols>
    <col min="1" max="1" width="3.42578125" customWidth="1"/>
    <col min="2" max="2" width="13.42578125" customWidth="1"/>
    <col min="3" max="3" width="39.42578125" customWidth="1"/>
    <col min="4" max="4" width="21.85546875" customWidth="1"/>
    <col min="5" max="5" width="18.85546875" customWidth="1"/>
    <col min="6" max="6" width="19" customWidth="1"/>
    <col min="7" max="7" width="7" customWidth="1"/>
    <col min="8" max="8" width="29.42578125" customWidth="1"/>
    <col min="9" max="9" width="12.85546875" customWidth="1"/>
    <col min="10" max="10" width="21.42578125" customWidth="1"/>
    <col min="11" max="11" width="16.42578125" customWidth="1"/>
    <col min="12" max="12" width="91.85546875" customWidth="1"/>
    <col min="13" max="13" width="18.42578125" hidden="1" customWidth="1"/>
    <col min="14" max="15" width="11.42578125" hidden="1" customWidth="1"/>
    <col min="16" max="18" width="0" hidden="1" customWidth="1"/>
  </cols>
  <sheetData>
    <row r="1" spans="2:16" ht="15.75" thickBot="1" x14ac:dyDescent="0.3">
      <c r="B1" s="12"/>
      <c r="C1" s="13"/>
      <c r="D1" s="13"/>
      <c r="E1" s="13"/>
      <c r="F1" s="13"/>
      <c r="G1" s="13"/>
      <c r="H1" s="13"/>
      <c r="I1" s="13"/>
      <c r="J1" s="13"/>
      <c r="K1" s="14"/>
    </row>
    <row r="2" spans="2:16" ht="21.75" thickBot="1" x14ac:dyDescent="0.4">
      <c r="B2" s="175" t="s">
        <v>36</v>
      </c>
      <c r="C2" s="176"/>
      <c r="D2" s="176"/>
      <c r="E2" s="177"/>
      <c r="F2" s="177"/>
      <c r="G2" s="177"/>
      <c r="H2" s="177"/>
      <c r="I2" s="177"/>
      <c r="J2" s="177"/>
      <c r="K2" s="178"/>
    </row>
    <row r="3" spans="2:16" ht="18.75" x14ac:dyDescent="0.25">
      <c r="B3" s="4"/>
      <c r="C3" s="20"/>
      <c r="D3" s="20"/>
      <c r="E3" s="20"/>
      <c r="F3" s="5"/>
      <c r="G3" s="20"/>
      <c r="H3" s="20"/>
      <c r="I3" s="20"/>
      <c r="J3" s="20"/>
      <c r="K3" s="6"/>
    </row>
    <row r="4" spans="2:16" ht="18.75" x14ac:dyDescent="0.25">
      <c r="B4" s="105" t="s">
        <v>0</v>
      </c>
      <c r="C4" s="106"/>
      <c r="D4" s="106"/>
      <c r="E4" s="179"/>
      <c r="F4" s="179"/>
      <c r="G4" s="179"/>
      <c r="H4" s="179"/>
      <c r="I4" s="179"/>
      <c r="J4" s="179"/>
      <c r="K4" s="180"/>
    </row>
    <row r="5" spans="2:16" ht="15.75" x14ac:dyDescent="0.25">
      <c r="B5" s="23" t="s">
        <v>1</v>
      </c>
      <c r="C5" s="181" t="s">
        <v>121</v>
      </c>
      <c r="D5" s="182"/>
      <c r="E5" s="182"/>
      <c r="F5" s="182"/>
      <c r="G5" s="182"/>
      <c r="H5" s="182"/>
      <c r="I5" s="182"/>
      <c r="J5" s="182"/>
      <c r="K5" s="183"/>
    </row>
    <row r="6" spans="2:16" x14ac:dyDescent="0.25">
      <c r="B6" s="140" t="s">
        <v>2</v>
      </c>
      <c r="C6" s="184" t="s">
        <v>53</v>
      </c>
      <c r="D6" s="185"/>
      <c r="E6" s="185"/>
      <c r="F6" s="185"/>
      <c r="G6" s="185"/>
      <c r="H6" s="185"/>
      <c r="I6" s="185"/>
      <c r="J6" s="185"/>
      <c r="K6" s="186"/>
    </row>
    <row r="7" spans="2:16" x14ac:dyDescent="0.25">
      <c r="B7" s="140"/>
      <c r="C7" s="187"/>
      <c r="D7" s="188"/>
      <c r="E7" s="188"/>
      <c r="F7" s="188"/>
      <c r="G7" s="188"/>
      <c r="H7" s="188"/>
      <c r="I7" s="188"/>
      <c r="J7" s="188"/>
      <c r="K7" s="189"/>
    </row>
    <row r="8" spans="2:16" ht="15.75" thickBot="1" x14ac:dyDescent="0.3">
      <c r="B8" s="140"/>
      <c r="C8" s="190"/>
      <c r="D8" s="191"/>
      <c r="E8" s="191"/>
      <c r="F8" s="191"/>
      <c r="G8" s="191"/>
      <c r="H8" s="191"/>
      <c r="I8" s="191"/>
      <c r="J8" s="191"/>
      <c r="K8" s="192"/>
    </row>
    <row r="9" spans="2:16" ht="19.5" thickBot="1" x14ac:dyDescent="0.3">
      <c r="B9" s="143" t="s">
        <v>3</v>
      </c>
      <c r="C9" s="144"/>
      <c r="D9" s="144"/>
      <c r="E9" s="173"/>
      <c r="F9" s="173"/>
      <c r="G9" s="173"/>
      <c r="H9" s="173"/>
      <c r="I9" s="173"/>
      <c r="J9" s="173"/>
      <c r="K9" s="174"/>
    </row>
    <row r="10" spans="2:16" ht="18.75" customHeight="1" x14ac:dyDescent="0.25">
      <c r="B10" s="132" t="s">
        <v>4</v>
      </c>
      <c r="C10" s="133"/>
      <c r="D10" s="233" t="s">
        <v>128</v>
      </c>
      <c r="E10" s="233"/>
      <c r="F10" s="233"/>
      <c r="G10" s="233"/>
      <c r="H10" s="233"/>
      <c r="I10" s="233"/>
      <c r="J10" s="233"/>
      <c r="K10" s="234"/>
    </row>
    <row r="11" spans="2:16" ht="18.75" x14ac:dyDescent="0.25">
      <c r="B11" s="140" t="s">
        <v>5</v>
      </c>
      <c r="C11" s="141"/>
      <c r="D11" s="142"/>
      <c r="E11" s="142"/>
      <c r="F11" s="15" t="s">
        <v>33</v>
      </c>
      <c r="G11" s="18" t="s">
        <v>35</v>
      </c>
      <c r="H11" s="15" t="s">
        <v>34</v>
      </c>
      <c r="I11" s="18" t="s">
        <v>26</v>
      </c>
      <c r="J11" s="17" t="s">
        <v>6</v>
      </c>
      <c r="K11" s="7">
        <v>1</v>
      </c>
      <c r="L11" s="3"/>
      <c r="O11" t="e">
        <f>#REF!</f>
        <v>#REF!</v>
      </c>
      <c r="P11" t="s">
        <v>35</v>
      </c>
    </row>
    <row r="12" spans="2:16" ht="18.75" x14ac:dyDescent="0.25">
      <c r="B12" s="140" t="s">
        <v>7</v>
      </c>
      <c r="C12" s="141"/>
      <c r="D12" s="142"/>
      <c r="E12" s="142"/>
      <c r="F12" s="16" t="s">
        <v>33</v>
      </c>
      <c r="G12" s="18" t="s">
        <v>21</v>
      </c>
      <c r="H12" s="15" t="s">
        <v>34</v>
      </c>
      <c r="I12" s="18" t="s">
        <v>21</v>
      </c>
      <c r="J12" s="17" t="s">
        <v>6</v>
      </c>
      <c r="K12" s="7"/>
      <c r="O12" t="e">
        <f>#REF!</f>
        <v>#REF!</v>
      </c>
      <c r="P12" t="s">
        <v>26</v>
      </c>
    </row>
    <row r="13" spans="2:16" ht="19.5" thickBot="1" x14ac:dyDescent="0.3">
      <c r="B13" s="140" t="s">
        <v>8</v>
      </c>
      <c r="C13" s="141"/>
      <c r="D13" s="142"/>
      <c r="E13" s="142"/>
      <c r="F13" s="17" t="s">
        <v>33</v>
      </c>
      <c r="G13" s="18" t="s">
        <v>21</v>
      </c>
      <c r="H13" s="15" t="s">
        <v>34</v>
      </c>
      <c r="I13" s="18" t="s">
        <v>21</v>
      </c>
      <c r="J13" s="17" t="s">
        <v>6</v>
      </c>
      <c r="K13" s="7"/>
      <c r="O13" t="e">
        <f>#REF!</f>
        <v>#REF!</v>
      </c>
      <c r="P13" t="s">
        <v>21</v>
      </c>
    </row>
    <row r="14" spans="2:16" ht="19.5" thickBot="1" x14ac:dyDescent="0.3">
      <c r="B14" s="143" t="s">
        <v>31</v>
      </c>
      <c r="C14" s="144"/>
      <c r="D14" s="144"/>
      <c r="E14" s="144"/>
      <c r="F14" s="144"/>
      <c r="G14" s="144"/>
      <c r="H14" s="144"/>
      <c r="I14" s="144"/>
      <c r="J14" s="144"/>
      <c r="K14" s="145"/>
    </row>
    <row r="15" spans="2:16" ht="18.75" x14ac:dyDescent="0.25">
      <c r="B15" s="146" t="s">
        <v>29</v>
      </c>
      <c r="C15" s="147"/>
      <c r="D15" s="147"/>
      <c r="E15" s="147"/>
      <c r="F15" s="148"/>
      <c r="G15" s="148"/>
      <c r="H15" s="148"/>
      <c r="I15" s="148"/>
      <c r="J15" s="149"/>
      <c r="K15" s="150"/>
    </row>
    <row r="16" spans="2:16" ht="19.5" thickBot="1" x14ac:dyDescent="0.3">
      <c r="B16" s="153" t="s">
        <v>27</v>
      </c>
      <c r="C16" s="154"/>
      <c r="D16" s="154"/>
      <c r="E16" s="154"/>
      <c r="F16" s="155"/>
      <c r="G16" s="155"/>
      <c r="H16" s="155"/>
      <c r="I16" s="155"/>
      <c r="J16" s="151"/>
      <c r="K16" s="152"/>
    </row>
    <row r="17" spans="2:15" ht="19.5" thickBot="1" x14ac:dyDescent="0.3">
      <c r="B17" s="156" t="s">
        <v>28</v>
      </c>
      <c r="C17" s="157"/>
      <c r="D17" s="157"/>
      <c r="E17" s="157"/>
      <c r="F17" s="160"/>
      <c r="G17" s="160"/>
      <c r="H17" s="160"/>
      <c r="I17" s="160"/>
      <c r="J17" s="160"/>
      <c r="K17" s="161"/>
    </row>
    <row r="18" spans="2:15" ht="19.5" thickBot="1" x14ac:dyDescent="0.3">
      <c r="B18" s="164" t="s">
        <v>43</v>
      </c>
      <c r="C18" s="165"/>
      <c r="D18" s="165"/>
      <c r="E18" s="98"/>
      <c r="F18" s="98"/>
      <c r="G18" s="98"/>
      <c r="H18" s="98"/>
      <c r="I18" s="98"/>
      <c r="J18" s="98"/>
      <c r="K18" s="166"/>
    </row>
    <row r="19" spans="2:15" ht="15.75" x14ac:dyDescent="0.25">
      <c r="B19" s="167" t="s">
        <v>44</v>
      </c>
      <c r="C19" s="168"/>
      <c r="D19" s="169" t="s">
        <v>129</v>
      </c>
      <c r="E19" s="169"/>
      <c r="F19" s="169"/>
      <c r="G19" s="169"/>
      <c r="H19" s="169"/>
      <c r="I19" s="169"/>
      <c r="J19" s="169"/>
      <c r="K19" s="170"/>
      <c r="O19" t="s">
        <v>19</v>
      </c>
    </row>
    <row r="20" spans="2:15" ht="19.5" thickBot="1" x14ac:dyDescent="0.3">
      <c r="B20" s="128" t="s">
        <v>11</v>
      </c>
      <c r="C20" s="129"/>
      <c r="D20" s="129"/>
      <c r="E20" s="130"/>
      <c r="F20" s="130"/>
      <c r="G20" s="130"/>
      <c r="H20" s="130"/>
      <c r="I20" s="130"/>
      <c r="J20" s="130"/>
      <c r="K20" s="131"/>
    </row>
    <row r="21" spans="2:15" ht="21.75" customHeight="1" x14ac:dyDescent="0.25">
      <c r="B21" s="132" t="s">
        <v>16</v>
      </c>
      <c r="C21" s="133"/>
      <c r="D21" s="73">
        <v>500000000</v>
      </c>
      <c r="E21" s="237" t="s">
        <v>17</v>
      </c>
      <c r="F21" s="237"/>
      <c r="G21" s="237"/>
      <c r="H21" s="134">
        <f>D21/1423500</f>
        <v>351.24692658939233</v>
      </c>
      <c r="I21" s="134"/>
      <c r="J21" s="134"/>
      <c r="K21" s="135"/>
      <c r="M21" s="2"/>
    </row>
    <row r="22" spans="2:15" ht="18.75" x14ac:dyDescent="0.25">
      <c r="B22" s="105"/>
      <c r="C22" s="106"/>
      <c r="D22" s="107"/>
      <c r="E22" s="108"/>
      <c r="F22" s="108"/>
      <c r="G22" s="108"/>
      <c r="H22" s="108"/>
      <c r="I22" s="108"/>
      <c r="J22" s="108"/>
      <c r="K22" s="109"/>
    </row>
    <row r="23" spans="2:15" ht="30" x14ac:dyDescent="0.25">
      <c r="B23" s="19" t="s">
        <v>37</v>
      </c>
      <c r="C23" s="1" t="s">
        <v>12</v>
      </c>
      <c r="D23" s="1" t="s">
        <v>32</v>
      </c>
      <c r="E23" s="1" t="s">
        <v>13</v>
      </c>
      <c r="F23" s="113" t="s">
        <v>39</v>
      </c>
      <c r="G23" s="115"/>
      <c r="H23" s="1" t="s">
        <v>38</v>
      </c>
      <c r="I23" s="1" t="s">
        <v>40</v>
      </c>
      <c r="J23" s="1" t="s">
        <v>14</v>
      </c>
      <c r="K23" s="9" t="s">
        <v>15</v>
      </c>
    </row>
    <row r="24" spans="2:15" x14ac:dyDescent="0.25">
      <c r="B24" s="113" t="s">
        <v>45</v>
      </c>
      <c r="C24" s="114"/>
      <c r="D24" s="114"/>
      <c r="E24" s="114"/>
      <c r="F24" s="114"/>
      <c r="G24" s="114"/>
      <c r="H24" s="114"/>
      <c r="I24" s="114"/>
      <c r="J24" s="114"/>
      <c r="K24" s="115"/>
    </row>
    <row r="25" spans="2:15" ht="150" x14ac:dyDescent="0.25">
      <c r="B25" s="44">
        <v>1</v>
      </c>
      <c r="C25" s="44" t="s">
        <v>130</v>
      </c>
      <c r="D25" s="44" t="s">
        <v>131</v>
      </c>
      <c r="E25" s="27" t="s">
        <v>19</v>
      </c>
      <c r="F25" s="238" t="s">
        <v>132</v>
      </c>
      <c r="G25" s="239"/>
      <c r="H25" s="62">
        <v>24500000</v>
      </c>
      <c r="I25" s="46">
        <f>H25/877803</f>
        <v>27.910590417212063</v>
      </c>
      <c r="J25" s="47">
        <v>1</v>
      </c>
      <c r="K25" s="10">
        <f>I25*J25</f>
        <v>27.910590417212063</v>
      </c>
      <c r="M25" t="s">
        <v>19</v>
      </c>
    </row>
    <row r="26" spans="2:15" ht="148.5" customHeight="1" x14ac:dyDescent="0.25">
      <c r="B26" s="48">
        <v>2</v>
      </c>
      <c r="C26" s="48" t="s">
        <v>133</v>
      </c>
      <c r="D26" s="48" t="s">
        <v>134</v>
      </c>
      <c r="E26" s="49" t="s">
        <v>19</v>
      </c>
      <c r="F26" s="116" t="s">
        <v>58</v>
      </c>
      <c r="G26" s="117"/>
      <c r="H26" s="50">
        <v>570325229</v>
      </c>
      <c r="I26" s="51">
        <f>H26/1300000</f>
        <v>438.71171461538461</v>
      </c>
      <c r="J26" s="52">
        <v>1</v>
      </c>
      <c r="K26" s="54">
        <f>I26*J26</f>
        <v>438.71171461538461</v>
      </c>
    </row>
    <row r="27" spans="2:15" ht="45" customHeight="1" x14ac:dyDescent="0.25">
      <c r="B27" s="235" t="s">
        <v>41</v>
      </c>
      <c r="C27" s="236"/>
      <c r="D27" s="121"/>
      <c r="E27" s="122"/>
      <c r="F27" s="122"/>
      <c r="G27" s="122"/>
      <c r="H27" s="122"/>
      <c r="I27" s="122"/>
      <c r="J27" s="123"/>
      <c r="K27" s="10">
        <f t="shared" ref="K27" si="0">I27*J27</f>
        <v>0</v>
      </c>
    </row>
    <row r="28" spans="2:15" ht="16.5" thickBot="1" x14ac:dyDescent="0.3">
      <c r="B28" s="110" t="s">
        <v>18</v>
      </c>
      <c r="C28" s="111"/>
      <c r="D28" s="111"/>
      <c r="E28" s="111"/>
      <c r="F28" s="111"/>
      <c r="G28" s="111"/>
      <c r="H28" s="111"/>
      <c r="I28" s="111"/>
      <c r="J28" s="112"/>
      <c r="K28" s="11">
        <f>SUM(K25:K27)</f>
        <v>466.62230503259667</v>
      </c>
    </row>
    <row r="29" spans="2:15" ht="19.5" thickBot="1" x14ac:dyDescent="0.3">
      <c r="B29" s="96" t="s">
        <v>30</v>
      </c>
      <c r="C29" s="97"/>
      <c r="D29" s="97"/>
      <c r="E29" s="98"/>
      <c r="F29" s="98"/>
      <c r="G29" s="98"/>
      <c r="H29" s="98"/>
      <c r="I29" s="98"/>
      <c r="J29" s="96" t="s">
        <v>19</v>
      </c>
      <c r="K29" s="99"/>
    </row>
    <row r="30" spans="2:15" ht="82.5" customHeight="1" x14ac:dyDescent="0.25">
      <c r="B30" s="240" t="s">
        <v>42</v>
      </c>
      <c r="C30" s="241"/>
      <c r="D30" s="241"/>
      <c r="E30" s="241"/>
      <c r="F30" s="242" t="s">
        <v>177</v>
      </c>
      <c r="G30" s="242"/>
      <c r="H30" s="242"/>
      <c r="I30" s="242"/>
      <c r="J30" s="242"/>
      <c r="K30" s="243"/>
    </row>
  </sheetData>
  <mergeCells count="41">
    <mergeCell ref="B28:J28"/>
    <mergeCell ref="B29:I29"/>
    <mergeCell ref="J29:K29"/>
    <mergeCell ref="B30:E30"/>
    <mergeCell ref="F30:K30"/>
    <mergeCell ref="B27:C27"/>
    <mergeCell ref="D27:J27"/>
    <mergeCell ref="B21:C21"/>
    <mergeCell ref="E21:G21"/>
    <mergeCell ref="H21:K21"/>
    <mergeCell ref="B22:K22"/>
    <mergeCell ref="F23:G23"/>
    <mergeCell ref="B24:K24"/>
    <mergeCell ref="F25:G25"/>
    <mergeCell ref="F26:G26"/>
    <mergeCell ref="B20:K20"/>
    <mergeCell ref="B13:C13"/>
    <mergeCell ref="D13:E13"/>
    <mergeCell ref="B14:K14"/>
    <mergeCell ref="B15:E15"/>
    <mergeCell ref="F15:I15"/>
    <mergeCell ref="J15:K16"/>
    <mergeCell ref="B16:E16"/>
    <mergeCell ref="F16:I16"/>
    <mergeCell ref="B17:E17"/>
    <mergeCell ref="F17:K17"/>
    <mergeCell ref="B18:K18"/>
    <mergeCell ref="B19:C19"/>
    <mergeCell ref="D19:K19"/>
    <mergeCell ref="B10:C10"/>
    <mergeCell ref="D10:K10"/>
    <mergeCell ref="B11:C11"/>
    <mergeCell ref="D11:E11"/>
    <mergeCell ref="B12:C12"/>
    <mergeCell ref="D12:E12"/>
    <mergeCell ref="B9:K9"/>
    <mergeCell ref="B2:K2"/>
    <mergeCell ref="B4:K4"/>
    <mergeCell ref="C5:K5"/>
    <mergeCell ref="B6:B8"/>
    <mergeCell ref="C6:K8"/>
  </mergeCells>
  <conditionalFormatting sqref="F15:F16">
    <cfRule type="containsText" dxfId="37" priority="16" operator="containsText" text="N.A.">
      <formula>NOT(ISERROR(SEARCH(("N.A."),(F15))))</formula>
    </cfRule>
    <cfRule type="containsText" dxfId="36" priority="17" operator="containsText" text="No">
      <formula>NOT(ISERROR(SEARCH(("No"),(F15))))</formula>
    </cfRule>
    <cfRule type="containsText" dxfId="35" priority="18" operator="containsText" text="Si">
      <formula>NOT(ISERROR(SEARCH(("Si"),(F15))))</formula>
    </cfRule>
  </conditionalFormatting>
  <conditionalFormatting sqref="G11:G13">
    <cfRule type="beginsWith" dxfId="34" priority="9" operator="beginsWith" text="NO">
      <formula>LEFT(G11,LEN("NO"))="NO"</formula>
    </cfRule>
    <cfRule type="beginsWith" dxfId="33" priority="10" operator="beginsWith" text="SI">
      <formula>LEFT(G11,LEN("SI"))="SI"</formula>
    </cfRule>
  </conditionalFormatting>
  <conditionalFormatting sqref="I11:I13">
    <cfRule type="beginsWith" dxfId="32" priority="7" operator="beginsWith" text="NO">
      <formula>LEFT(I11,LEN("NO"))="NO"</formula>
    </cfRule>
    <cfRule type="beginsWith" dxfId="31" priority="8" operator="beginsWith" text="SI">
      <formula>LEFT(I11,LEN("SI"))="SI"</formula>
    </cfRule>
  </conditionalFormatting>
  <conditionalFormatting sqref="J15">
    <cfRule type="beginsWith" dxfId="30" priority="11" operator="beginsWith" text="NO">
      <formula>LEFT(J15,LEN("NO"))="NO"</formula>
    </cfRule>
    <cfRule type="beginsWith" dxfId="29" priority="12" operator="beginsWith" text="CUMPLE">
      <formula>LEFT(J15,LEN("CUMPLE"))="CUMPLE"</formula>
    </cfRule>
    <cfRule type="cellIs" dxfId="28" priority="13" operator="equal">
      <formula>0</formula>
    </cfRule>
    <cfRule type="cellIs" dxfId="27" priority="14" operator="equal">
      <formula>#REF!</formula>
    </cfRule>
    <cfRule type="cellIs" dxfId="26" priority="15" operator="equal">
      <formula>#REF!</formula>
    </cfRule>
  </conditionalFormatting>
  <conditionalFormatting sqref="J29:K29">
    <cfRule type="beginsWith" dxfId="25" priority="2" operator="beginsWith" text="NO">
      <formula>LEFT(J29,LEN("NO"))="NO"</formula>
    </cfRule>
    <cfRule type="beginsWith" dxfId="24" priority="3" operator="beginsWith" text="CUMPLE">
      <formula>LEFT(J29,LEN("CUMPLE"))="CUMPLE"</formula>
    </cfRule>
    <cfRule type="cellIs" dxfId="23" priority="4" operator="equal">
      <formula>0</formula>
    </cfRule>
    <cfRule type="cellIs" dxfId="22" priority="5" operator="equal">
      <formula>$L$1</formula>
    </cfRule>
    <cfRule type="cellIs" dxfId="21" priority="6" operator="equal">
      <formula>$L$2</formula>
    </cfRule>
  </conditionalFormatting>
  <conditionalFormatting sqref="K25:K28 B28">
    <cfRule type="cellIs" dxfId="20" priority="27" operator="equal">
      <formula>0</formula>
    </cfRule>
  </conditionalFormatting>
  <dataValidations count="4">
    <dataValidation type="list" allowBlank="1" showInputMessage="1" showErrorMessage="1" sqref="G11:G13 I11:I13" xr:uid="{B234265D-B62A-8940-9775-AF9EC6B753B8}">
      <formula1>$P$11:$P$13</formula1>
    </dataValidation>
    <dataValidation type="list" allowBlank="1" showInputMessage="1" showErrorMessage="1" sqref="J29:K29 E25:E26" xr:uid="{2F17D5BE-6B95-A847-86F3-4B083EBEA66C}">
      <formula1>$M$25:$M$26</formula1>
    </dataValidation>
    <dataValidation type="list" allowBlank="1" showInputMessage="1" showErrorMessage="1" prompt="Entregado ¿Si o No?" sqref="F15:F16" xr:uid="{3786F8DB-2B50-FC4B-B9F6-21ADCD8FD2EE}">
      <formula1>"Si,No,N.A."</formula1>
    </dataValidation>
    <dataValidation type="list" allowBlank="1" showInputMessage="1" showErrorMessage="1" sqref="J15:K16" xr:uid="{0BB2A147-8953-5B40-BFD1-FDC92BDFE3DA}">
      <formula1>#REF!</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4545E-0803-7946-9E5C-7852811CD316}">
  <dimension ref="A1:H24"/>
  <sheetViews>
    <sheetView showGridLines="0" zoomScale="80" zoomScaleNormal="80" workbookViewId="0">
      <selection activeCell="D11" sqref="D11"/>
    </sheetView>
  </sheetViews>
  <sheetFormatPr baseColWidth="10" defaultColWidth="11.42578125" defaultRowHeight="15" x14ac:dyDescent="0.25"/>
  <cols>
    <col min="1" max="1" width="51.140625" style="30" customWidth="1"/>
    <col min="2" max="2" width="38.42578125" style="57" customWidth="1"/>
    <col min="3" max="3" width="26.42578125" style="57" customWidth="1"/>
    <col min="4" max="4" width="86.42578125" style="57" customWidth="1"/>
    <col min="5" max="5" width="11.42578125" style="30"/>
    <col min="6" max="6" width="5.85546875" style="30" hidden="1" customWidth="1"/>
    <col min="7" max="8" width="20" style="30" hidden="1" customWidth="1"/>
    <col min="9" max="16384" width="11.42578125" style="30"/>
  </cols>
  <sheetData>
    <row r="1" spans="1:4" x14ac:dyDescent="0.25">
      <c r="A1" s="193" t="s">
        <v>48</v>
      </c>
      <c r="B1" s="194"/>
      <c r="C1" s="194"/>
      <c r="D1" s="194"/>
    </row>
    <row r="2" spans="1:4" x14ac:dyDescent="0.25">
      <c r="A2" s="195" t="s">
        <v>23</v>
      </c>
      <c r="B2" s="196"/>
      <c r="C2" s="196"/>
      <c r="D2" s="196"/>
    </row>
    <row r="3" spans="1:4" ht="15" customHeight="1" x14ac:dyDescent="0.25">
      <c r="A3" s="32" t="s">
        <v>24</v>
      </c>
      <c r="B3" s="197" t="s">
        <v>63</v>
      </c>
      <c r="C3" s="198"/>
      <c r="D3" s="199"/>
    </row>
    <row r="4" spans="1:4" ht="62.25" customHeight="1" x14ac:dyDescent="0.25">
      <c r="A4" s="33" t="s">
        <v>25</v>
      </c>
      <c r="B4" s="200" t="s">
        <v>53</v>
      </c>
      <c r="C4" s="200"/>
      <c r="D4" s="200"/>
    </row>
    <row r="5" spans="1:4" x14ac:dyDescent="0.25">
      <c r="A5" s="55" t="s">
        <v>22</v>
      </c>
      <c r="B5" s="205">
        <v>1</v>
      </c>
      <c r="C5" s="206"/>
      <c r="D5" s="58" t="s">
        <v>135</v>
      </c>
    </row>
    <row r="6" spans="1:4" ht="14.25" customHeight="1" x14ac:dyDescent="0.25">
      <c r="A6" s="204" t="s">
        <v>51</v>
      </c>
      <c r="B6" s="204"/>
      <c r="C6" s="204"/>
      <c r="D6" s="204"/>
    </row>
    <row r="7" spans="1:4" x14ac:dyDescent="0.25">
      <c r="A7" s="43" t="s">
        <v>49</v>
      </c>
      <c r="B7" s="43" t="s">
        <v>50</v>
      </c>
      <c r="C7" s="43" t="s">
        <v>52</v>
      </c>
      <c r="D7" s="59" t="s">
        <v>41</v>
      </c>
    </row>
    <row r="8" spans="1:4" ht="21" customHeight="1" x14ac:dyDescent="0.25">
      <c r="A8" s="244" t="s">
        <v>69</v>
      </c>
      <c r="B8" s="245"/>
      <c r="C8" s="245"/>
      <c r="D8" s="246"/>
    </row>
    <row r="9" spans="1:4" x14ac:dyDescent="0.25">
      <c r="A9" s="74" t="s">
        <v>136</v>
      </c>
      <c r="B9" s="60"/>
      <c r="C9" s="60"/>
      <c r="D9" s="61"/>
    </row>
    <row r="10" spans="1:4" ht="105" x14ac:dyDescent="0.25">
      <c r="A10" s="63" t="s">
        <v>66</v>
      </c>
      <c r="B10" s="42" t="s">
        <v>137</v>
      </c>
      <c r="C10" s="42">
        <v>38</v>
      </c>
      <c r="D10" s="42"/>
    </row>
    <row r="11" spans="1:4" ht="120" x14ac:dyDescent="0.25">
      <c r="A11" s="64" t="s">
        <v>138</v>
      </c>
      <c r="B11" s="42" t="s">
        <v>139</v>
      </c>
      <c r="C11" s="42"/>
      <c r="D11" s="94" t="s">
        <v>217</v>
      </c>
    </row>
    <row r="12" spans="1:4" ht="21" customHeight="1" x14ac:dyDescent="0.25">
      <c r="A12" s="244" t="s">
        <v>140</v>
      </c>
      <c r="B12" s="245"/>
      <c r="C12" s="245"/>
      <c r="D12" s="246"/>
    </row>
    <row r="13" spans="1:4" x14ac:dyDescent="0.25">
      <c r="A13" s="74" t="s">
        <v>141</v>
      </c>
      <c r="B13" s="60"/>
      <c r="C13" s="60"/>
      <c r="D13" s="61"/>
    </row>
    <row r="14" spans="1:4" ht="105" x14ac:dyDescent="0.25">
      <c r="A14" s="42" t="s">
        <v>70</v>
      </c>
      <c r="B14" s="42" t="s">
        <v>142</v>
      </c>
      <c r="C14" s="42">
        <v>31</v>
      </c>
      <c r="D14" s="42"/>
    </row>
    <row r="15" spans="1:4" ht="138" customHeight="1" x14ac:dyDescent="0.25">
      <c r="A15" s="42" t="s">
        <v>143</v>
      </c>
      <c r="B15" s="42" t="s">
        <v>144</v>
      </c>
      <c r="C15" s="42"/>
      <c r="D15" s="94" t="s">
        <v>218</v>
      </c>
    </row>
    <row r="16" spans="1:4" ht="21" customHeight="1" x14ac:dyDescent="0.25">
      <c r="A16" s="201" t="s">
        <v>76</v>
      </c>
      <c r="B16" s="202"/>
      <c r="C16" s="202"/>
      <c r="D16" s="203"/>
    </row>
    <row r="17" spans="1:4" x14ac:dyDescent="0.25">
      <c r="A17" s="74" t="s">
        <v>145</v>
      </c>
      <c r="B17" s="60"/>
      <c r="C17" s="60"/>
      <c r="D17" s="61"/>
    </row>
    <row r="18" spans="1:4" ht="105" x14ac:dyDescent="0.25">
      <c r="A18" s="42" t="s">
        <v>78</v>
      </c>
      <c r="B18" s="42" t="s">
        <v>146</v>
      </c>
      <c r="C18" s="42">
        <v>33</v>
      </c>
      <c r="D18" s="42"/>
    </row>
    <row r="19" spans="1:4" ht="142.5" customHeight="1" x14ac:dyDescent="0.25">
      <c r="A19" s="42" t="s">
        <v>80</v>
      </c>
      <c r="B19" s="42" t="s">
        <v>147</v>
      </c>
      <c r="C19" s="42"/>
      <c r="D19" s="94" t="s">
        <v>219</v>
      </c>
    </row>
    <row r="20" spans="1:4" x14ac:dyDescent="0.25">
      <c r="A20" s="43" t="s">
        <v>49</v>
      </c>
      <c r="B20" s="43" t="s">
        <v>50</v>
      </c>
      <c r="C20" s="43" t="s">
        <v>52</v>
      </c>
      <c r="D20" s="59" t="s">
        <v>41</v>
      </c>
    </row>
    <row r="21" spans="1:4" ht="21" customHeight="1" x14ac:dyDescent="0.25">
      <c r="A21" s="244" t="s">
        <v>85</v>
      </c>
      <c r="B21" s="245"/>
      <c r="C21" s="245"/>
      <c r="D21" s="246"/>
    </row>
    <row r="22" spans="1:4" x14ac:dyDescent="0.25">
      <c r="A22" s="74" t="s">
        <v>148</v>
      </c>
      <c r="B22" s="60"/>
      <c r="C22" s="60"/>
      <c r="D22" s="61"/>
    </row>
    <row r="23" spans="1:4" ht="60" x14ac:dyDescent="0.25">
      <c r="A23" s="42" t="s">
        <v>87</v>
      </c>
      <c r="B23" s="42" t="s">
        <v>149</v>
      </c>
      <c r="C23" s="42">
        <v>36</v>
      </c>
      <c r="D23" s="42"/>
    </row>
    <row r="24" spans="1:4" ht="133.5" customHeight="1" x14ac:dyDescent="0.25">
      <c r="A24" s="42" t="s">
        <v>88</v>
      </c>
      <c r="B24" s="42" t="s">
        <v>150</v>
      </c>
      <c r="C24" s="42"/>
      <c r="D24" s="94" t="s">
        <v>220</v>
      </c>
    </row>
  </sheetData>
  <mergeCells count="10">
    <mergeCell ref="A8:D8"/>
    <mergeCell ref="A12:D12"/>
    <mergeCell ref="A16:D16"/>
    <mergeCell ref="A21:D21"/>
    <mergeCell ref="A1:D1"/>
    <mergeCell ref="A2:D2"/>
    <mergeCell ref="B3:D3"/>
    <mergeCell ref="B4:D4"/>
    <mergeCell ref="B5:C5"/>
    <mergeCell ref="A6:D6"/>
  </mergeCells>
  <conditionalFormatting sqref="D5">
    <cfRule type="cellIs" dxfId="19" priority="1" operator="equal">
      <formula>0</formula>
    </cfRule>
  </conditionalFormatting>
  <dataValidations count="1">
    <dataValidation type="whole" allowBlank="1" showErrorMessage="1" sqref="B5" xr:uid="{596DFFC1-2AF1-D546-B0AE-2B3F981D3A4B}">
      <formula1>1</formula1>
      <formula2>100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C8F7C-5550-824A-8E9C-15F43F93F5EC}">
  <dimension ref="B1:P36"/>
  <sheetViews>
    <sheetView showGridLines="0" topLeftCell="A30" zoomScale="77" workbookViewId="0">
      <selection activeCell="L36" sqref="L36"/>
    </sheetView>
  </sheetViews>
  <sheetFormatPr baseColWidth="10" defaultRowHeight="15" x14ac:dyDescent="0.25"/>
  <cols>
    <col min="1" max="1" width="3.42578125" customWidth="1"/>
    <col min="2" max="2" width="13.42578125" customWidth="1"/>
    <col min="3" max="3" width="39.42578125" customWidth="1"/>
    <col min="4" max="4" width="21.85546875" customWidth="1"/>
    <col min="5" max="5" width="18.85546875" customWidth="1"/>
    <col min="6" max="6" width="19" customWidth="1"/>
    <col min="7" max="7" width="7" customWidth="1"/>
    <col min="8" max="8" width="29.42578125" customWidth="1"/>
    <col min="9" max="9" width="12.85546875" customWidth="1"/>
    <col min="10" max="10" width="21.42578125" customWidth="1"/>
    <col min="11" max="11" width="16.42578125" customWidth="1"/>
    <col min="12" max="12" width="91.85546875" customWidth="1"/>
    <col min="13" max="13" width="18.42578125" hidden="1" customWidth="1"/>
    <col min="14" max="15" width="11.42578125" hidden="1" customWidth="1"/>
    <col min="16" max="18" width="0" hidden="1" customWidth="1"/>
  </cols>
  <sheetData>
    <row r="1" spans="2:16" ht="15.75" thickBot="1" x14ac:dyDescent="0.3">
      <c r="B1" s="12"/>
      <c r="C1" s="13"/>
      <c r="D1" s="13"/>
      <c r="E1" s="13"/>
      <c r="F1" s="13"/>
      <c r="G1" s="13"/>
      <c r="H1" s="13"/>
      <c r="I1" s="13"/>
      <c r="J1" s="13"/>
      <c r="K1" s="14"/>
    </row>
    <row r="2" spans="2:16" ht="21.75" thickBot="1" x14ac:dyDescent="0.4">
      <c r="B2" s="175" t="s">
        <v>36</v>
      </c>
      <c r="C2" s="176"/>
      <c r="D2" s="176"/>
      <c r="E2" s="177"/>
      <c r="F2" s="177"/>
      <c r="G2" s="177"/>
      <c r="H2" s="177"/>
      <c r="I2" s="177"/>
      <c r="J2" s="177"/>
      <c r="K2" s="178"/>
    </row>
    <row r="3" spans="2:16" ht="18.75" x14ac:dyDescent="0.25">
      <c r="B3" s="4"/>
      <c r="C3" s="20"/>
      <c r="D3" s="20"/>
      <c r="E3" s="20"/>
      <c r="F3" s="5"/>
      <c r="G3" s="20"/>
      <c r="H3" s="20"/>
      <c r="I3" s="20"/>
      <c r="J3" s="20"/>
      <c r="K3" s="6"/>
    </row>
    <row r="4" spans="2:16" ht="18.75" x14ac:dyDescent="0.25">
      <c r="B4" s="105" t="s">
        <v>0</v>
      </c>
      <c r="C4" s="106"/>
      <c r="D4" s="106"/>
      <c r="E4" s="179"/>
      <c r="F4" s="179"/>
      <c r="G4" s="179"/>
      <c r="H4" s="179"/>
      <c r="I4" s="179"/>
      <c r="J4" s="179"/>
      <c r="K4" s="180"/>
    </row>
    <row r="5" spans="2:16" ht="15.75" x14ac:dyDescent="0.25">
      <c r="B5" s="23" t="s">
        <v>1</v>
      </c>
      <c r="C5" s="181" t="s">
        <v>121</v>
      </c>
      <c r="D5" s="182"/>
      <c r="E5" s="182"/>
      <c r="F5" s="182"/>
      <c r="G5" s="182"/>
      <c r="H5" s="182"/>
      <c r="I5" s="182"/>
      <c r="J5" s="182"/>
      <c r="K5" s="183"/>
    </row>
    <row r="6" spans="2:16" x14ac:dyDescent="0.25">
      <c r="B6" s="140" t="s">
        <v>2</v>
      </c>
      <c r="C6" s="184" t="s">
        <v>53</v>
      </c>
      <c r="D6" s="185"/>
      <c r="E6" s="185"/>
      <c r="F6" s="185"/>
      <c r="G6" s="185"/>
      <c r="H6" s="185"/>
      <c r="I6" s="185"/>
      <c r="J6" s="185"/>
      <c r="K6" s="186"/>
    </row>
    <row r="7" spans="2:16" x14ac:dyDescent="0.25">
      <c r="B7" s="140"/>
      <c r="C7" s="187"/>
      <c r="D7" s="188"/>
      <c r="E7" s="188"/>
      <c r="F7" s="188"/>
      <c r="G7" s="188"/>
      <c r="H7" s="188"/>
      <c r="I7" s="188"/>
      <c r="J7" s="188"/>
      <c r="K7" s="189"/>
    </row>
    <row r="8" spans="2:16" ht="27.95" customHeight="1" x14ac:dyDescent="0.25">
      <c r="B8" s="140"/>
      <c r="C8" s="190"/>
      <c r="D8" s="191"/>
      <c r="E8" s="191"/>
      <c r="F8" s="191"/>
      <c r="G8" s="191"/>
      <c r="H8" s="191"/>
      <c r="I8" s="191"/>
      <c r="J8" s="191"/>
      <c r="K8" s="192"/>
    </row>
    <row r="9" spans="2:16" ht="19.5" thickBot="1" x14ac:dyDescent="0.3">
      <c r="B9" s="4"/>
      <c r="C9" s="20"/>
      <c r="D9" s="20"/>
      <c r="E9" s="20"/>
      <c r="F9" s="5"/>
      <c r="G9" s="20"/>
      <c r="H9" s="20"/>
      <c r="I9" s="20"/>
      <c r="J9" s="20"/>
      <c r="K9" s="6"/>
    </row>
    <row r="10" spans="2:16" ht="19.5" thickBot="1" x14ac:dyDescent="0.3">
      <c r="B10" s="143" t="s">
        <v>3</v>
      </c>
      <c r="C10" s="144"/>
      <c r="D10" s="144"/>
      <c r="E10" s="173"/>
      <c r="F10" s="173"/>
      <c r="G10" s="173"/>
      <c r="H10" s="173"/>
      <c r="I10" s="173"/>
      <c r="J10" s="173"/>
      <c r="K10" s="174"/>
    </row>
    <row r="11" spans="2:16" ht="18.75" customHeight="1" x14ac:dyDescent="0.25">
      <c r="B11" s="132" t="s">
        <v>4</v>
      </c>
      <c r="C11" s="133"/>
      <c r="D11" s="171" t="s">
        <v>122</v>
      </c>
      <c r="E11" s="171"/>
      <c r="F11" s="171"/>
      <c r="G11" s="171"/>
      <c r="H11" s="171"/>
      <c r="I11" s="171"/>
      <c r="J11" s="171"/>
      <c r="K11" s="172"/>
    </row>
    <row r="12" spans="2:16" ht="18.75" x14ac:dyDescent="0.25">
      <c r="B12" s="140" t="s">
        <v>5</v>
      </c>
      <c r="C12" s="141"/>
      <c r="D12" s="142"/>
      <c r="E12" s="142"/>
      <c r="F12" s="15" t="s">
        <v>33</v>
      </c>
      <c r="G12" s="18" t="s">
        <v>35</v>
      </c>
      <c r="H12" s="15" t="s">
        <v>34</v>
      </c>
      <c r="I12" s="18" t="s">
        <v>26</v>
      </c>
      <c r="J12" s="17" t="s">
        <v>6</v>
      </c>
      <c r="K12" s="7">
        <v>1</v>
      </c>
      <c r="L12" s="3"/>
      <c r="O12" t="e">
        <f>#REF!</f>
        <v>#REF!</v>
      </c>
      <c r="P12" t="s">
        <v>35</v>
      </c>
    </row>
    <row r="13" spans="2:16" ht="18.75" x14ac:dyDescent="0.25">
      <c r="B13" s="140" t="s">
        <v>7</v>
      </c>
      <c r="C13" s="141"/>
      <c r="D13" s="142"/>
      <c r="E13" s="142"/>
      <c r="F13" s="16" t="s">
        <v>33</v>
      </c>
      <c r="G13" s="18" t="s">
        <v>21</v>
      </c>
      <c r="H13" s="15" t="s">
        <v>34</v>
      </c>
      <c r="I13" s="18" t="s">
        <v>21</v>
      </c>
      <c r="J13" s="17" t="s">
        <v>6</v>
      </c>
      <c r="K13" s="7"/>
      <c r="O13" t="e">
        <f>#REF!</f>
        <v>#REF!</v>
      </c>
      <c r="P13" t="s">
        <v>26</v>
      </c>
    </row>
    <row r="14" spans="2:16" ht="18.75" x14ac:dyDescent="0.25">
      <c r="B14" s="140" t="s">
        <v>8</v>
      </c>
      <c r="C14" s="141"/>
      <c r="D14" s="142"/>
      <c r="E14" s="142"/>
      <c r="F14" s="17" t="s">
        <v>33</v>
      </c>
      <c r="G14" s="18" t="s">
        <v>21</v>
      </c>
      <c r="H14" s="15" t="s">
        <v>34</v>
      </c>
      <c r="I14" s="18" t="s">
        <v>21</v>
      </c>
      <c r="J14" s="17" t="s">
        <v>6</v>
      </c>
      <c r="K14" s="7"/>
      <c r="O14" t="e">
        <f>#REF!</f>
        <v>#REF!</v>
      </c>
      <c r="P14" t="s">
        <v>21</v>
      </c>
    </row>
    <row r="15" spans="2:16" ht="18.75" x14ac:dyDescent="0.25">
      <c r="B15" s="8"/>
      <c r="C15" s="21"/>
      <c r="D15" s="21"/>
      <c r="E15" s="22" t="s">
        <v>9</v>
      </c>
      <c r="F15" s="21"/>
      <c r="G15" s="20"/>
      <c r="H15" s="20"/>
      <c r="I15" s="20"/>
      <c r="J15" s="20"/>
      <c r="K15" s="6"/>
    </row>
    <row r="16" spans="2:16" ht="19.5" hidden="1" thickBot="1" x14ac:dyDescent="0.3">
      <c r="B16" s="143" t="s">
        <v>31</v>
      </c>
      <c r="C16" s="144"/>
      <c r="D16" s="144"/>
      <c r="E16" s="144"/>
      <c r="F16" s="144"/>
      <c r="G16" s="144"/>
      <c r="H16" s="144"/>
      <c r="I16" s="144"/>
      <c r="J16" s="144"/>
      <c r="K16" s="145"/>
    </row>
    <row r="17" spans="2:15" ht="18.75" hidden="1" x14ac:dyDescent="0.25">
      <c r="B17" s="146" t="s">
        <v>29</v>
      </c>
      <c r="C17" s="147"/>
      <c r="D17" s="147"/>
      <c r="E17" s="147"/>
      <c r="F17" s="148"/>
      <c r="G17" s="148"/>
      <c r="H17" s="148"/>
      <c r="I17" s="148"/>
      <c r="J17" s="149"/>
      <c r="K17" s="150"/>
    </row>
    <row r="18" spans="2:15" ht="19.5" hidden="1" thickBot="1" x14ac:dyDescent="0.3">
      <c r="B18" s="153" t="s">
        <v>27</v>
      </c>
      <c r="C18" s="154"/>
      <c r="D18" s="154"/>
      <c r="E18" s="154"/>
      <c r="F18" s="155"/>
      <c r="G18" s="155"/>
      <c r="H18" s="155"/>
      <c r="I18" s="155"/>
      <c r="J18" s="151"/>
      <c r="K18" s="152"/>
    </row>
    <row r="19" spans="2:15" hidden="1" x14ac:dyDescent="0.25">
      <c r="B19" s="156" t="s">
        <v>28</v>
      </c>
      <c r="C19" s="157"/>
      <c r="D19" s="157"/>
      <c r="E19" s="157"/>
      <c r="F19" s="160"/>
      <c r="G19" s="160"/>
      <c r="H19" s="160"/>
      <c r="I19" s="160"/>
      <c r="J19" s="160"/>
      <c r="K19" s="161"/>
    </row>
    <row r="20" spans="2:15" ht="15.75" hidden="1" thickBot="1" x14ac:dyDescent="0.3">
      <c r="B20" s="158"/>
      <c r="C20" s="159"/>
      <c r="D20" s="159"/>
      <c r="E20" s="159"/>
      <c r="F20" s="162"/>
      <c r="G20" s="162"/>
      <c r="H20" s="162"/>
      <c r="I20" s="162"/>
      <c r="J20" s="162"/>
      <c r="K20" s="163"/>
    </row>
    <row r="21" spans="2:15" ht="19.5" thickBot="1" x14ac:dyDescent="0.3">
      <c r="B21" s="8"/>
      <c r="C21" s="21"/>
      <c r="D21" s="21"/>
      <c r="E21" s="22"/>
      <c r="F21" s="21"/>
      <c r="G21" s="20"/>
      <c r="H21" s="20"/>
      <c r="I21" s="20"/>
      <c r="J21" s="20"/>
      <c r="K21" s="6"/>
    </row>
    <row r="22" spans="2:15" ht="19.5" thickBot="1" x14ac:dyDescent="0.3">
      <c r="B22" s="164" t="s">
        <v>43</v>
      </c>
      <c r="C22" s="165"/>
      <c r="D22" s="165"/>
      <c r="E22" s="98"/>
      <c r="F22" s="98"/>
      <c r="G22" s="98"/>
      <c r="H22" s="98"/>
      <c r="I22" s="98"/>
      <c r="J22" s="98"/>
      <c r="K22" s="166"/>
    </row>
    <row r="23" spans="2:15" ht="15.75" x14ac:dyDescent="0.25">
      <c r="B23" s="167" t="s">
        <v>44</v>
      </c>
      <c r="C23" s="168"/>
      <c r="D23" s="169" t="s">
        <v>123</v>
      </c>
      <c r="E23" s="169"/>
      <c r="F23" s="169"/>
      <c r="G23" s="169"/>
      <c r="H23" s="169"/>
      <c r="I23" s="169"/>
      <c r="J23" s="169"/>
      <c r="K23" s="170"/>
      <c r="O23" t="s">
        <v>19</v>
      </c>
    </row>
    <row r="24" spans="2:15" x14ac:dyDescent="0.25">
      <c r="B24" s="136"/>
      <c r="C24" s="137"/>
      <c r="D24" s="137"/>
      <c r="E24" s="138"/>
      <c r="F24" s="138"/>
      <c r="G24" s="138"/>
      <c r="H24" s="138"/>
      <c r="I24" s="138"/>
      <c r="J24" s="138"/>
      <c r="K24" s="139"/>
    </row>
    <row r="25" spans="2:15" ht="18.75" x14ac:dyDescent="0.25">
      <c r="B25" s="125"/>
      <c r="C25" s="126"/>
      <c r="D25" s="126"/>
      <c r="E25" s="126"/>
      <c r="F25" s="126"/>
      <c r="G25" s="126"/>
      <c r="H25" s="126"/>
      <c r="I25" s="126"/>
      <c r="J25" s="126"/>
      <c r="K25" s="127"/>
    </row>
    <row r="26" spans="2:15" ht="19.5" thickBot="1" x14ac:dyDescent="0.3">
      <c r="B26" s="128" t="s">
        <v>11</v>
      </c>
      <c r="C26" s="129"/>
      <c r="D26" s="129"/>
      <c r="E26" s="130"/>
      <c r="F26" s="130"/>
      <c r="G26" s="130"/>
      <c r="H26" s="130"/>
      <c r="I26" s="130"/>
      <c r="J26" s="130"/>
      <c r="K26" s="131"/>
    </row>
    <row r="27" spans="2:15" ht="21.75" customHeight="1" x14ac:dyDescent="0.25">
      <c r="B27" s="132" t="s">
        <v>16</v>
      </c>
      <c r="C27" s="133"/>
      <c r="D27" s="24">
        <v>500000000</v>
      </c>
      <c r="E27" s="133" t="s">
        <v>17</v>
      </c>
      <c r="F27" s="133"/>
      <c r="G27" s="133"/>
      <c r="H27" s="134" t="s">
        <v>55</v>
      </c>
      <c r="I27" s="134"/>
      <c r="J27" s="134"/>
      <c r="K27" s="135"/>
      <c r="M27" s="2"/>
    </row>
    <row r="28" spans="2:15" ht="18.75" x14ac:dyDescent="0.25">
      <c r="B28" s="105"/>
      <c r="C28" s="106"/>
      <c r="D28" s="107"/>
      <c r="E28" s="108"/>
      <c r="F28" s="108"/>
      <c r="G28" s="108"/>
      <c r="H28" s="108"/>
      <c r="I28" s="108"/>
      <c r="J28" s="108"/>
      <c r="K28" s="109"/>
    </row>
    <row r="29" spans="2:15" ht="30" x14ac:dyDescent="0.25">
      <c r="B29" s="19" t="s">
        <v>37</v>
      </c>
      <c r="C29" s="1" t="s">
        <v>12</v>
      </c>
      <c r="D29" s="1" t="s">
        <v>32</v>
      </c>
      <c r="E29" s="1" t="s">
        <v>13</v>
      </c>
      <c r="F29" s="113" t="s">
        <v>39</v>
      </c>
      <c r="G29" s="115"/>
      <c r="H29" s="1" t="s">
        <v>38</v>
      </c>
      <c r="I29" s="1" t="s">
        <v>40</v>
      </c>
      <c r="J29" s="1" t="s">
        <v>14</v>
      </c>
      <c r="K29" s="9" t="s">
        <v>15</v>
      </c>
    </row>
    <row r="30" spans="2:15" x14ac:dyDescent="0.25">
      <c r="B30" s="113" t="s">
        <v>45</v>
      </c>
      <c r="C30" s="114"/>
      <c r="D30" s="114"/>
      <c r="E30" s="114"/>
      <c r="F30" s="114"/>
      <c r="G30" s="114"/>
      <c r="H30" s="114"/>
      <c r="I30" s="114"/>
      <c r="J30" s="114"/>
      <c r="K30" s="115"/>
    </row>
    <row r="31" spans="2:15" ht="120" x14ac:dyDescent="0.25">
      <c r="B31" s="44">
        <v>1</v>
      </c>
      <c r="C31" s="44" t="s">
        <v>124</v>
      </c>
      <c r="D31" s="44" t="s">
        <v>125</v>
      </c>
      <c r="E31" s="27" t="s">
        <v>19</v>
      </c>
      <c r="F31" s="238" t="s">
        <v>126</v>
      </c>
      <c r="G31" s="239"/>
      <c r="H31" s="62">
        <v>2250000000</v>
      </c>
      <c r="I31" s="46">
        <f>H31/689455</f>
        <v>3263.4472155543144</v>
      </c>
      <c r="J31" s="47">
        <v>1</v>
      </c>
      <c r="K31" s="10">
        <f>I31*J31</f>
        <v>3263.4472155543144</v>
      </c>
      <c r="M31" t="s">
        <v>19</v>
      </c>
    </row>
    <row r="32" spans="2:15" ht="30" customHeight="1" x14ac:dyDescent="0.25">
      <c r="B32" s="119" t="s">
        <v>41</v>
      </c>
      <c r="C32" s="120"/>
      <c r="D32" s="121"/>
      <c r="E32" s="122"/>
      <c r="F32" s="122"/>
      <c r="G32" s="122"/>
      <c r="H32" s="122"/>
      <c r="I32" s="122"/>
      <c r="J32" s="123"/>
      <c r="K32" s="10">
        <f t="shared" ref="K32" si="0">I32*J32</f>
        <v>0</v>
      </c>
    </row>
    <row r="33" spans="2:11" x14ac:dyDescent="0.25">
      <c r="B33" s="34"/>
      <c r="C33" s="35"/>
      <c r="D33" s="35"/>
      <c r="E33" s="36"/>
      <c r="F33" s="37"/>
      <c r="G33" s="37"/>
      <c r="H33" s="38"/>
      <c r="I33" s="39"/>
      <c r="J33" s="40"/>
      <c r="K33" s="10"/>
    </row>
    <row r="34" spans="2:11" ht="16.5" thickBot="1" x14ac:dyDescent="0.3">
      <c r="B34" s="110" t="s">
        <v>18</v>
      </c>
      <c r="C34" s="111"/>
      <c r="D34" s="111"/>
      <c r="E34" s="111"/>
      <c r="F34" s="111"/>
      <c r="G34" s="111"/>
      <c r="H34" s="111"/>
      <c r="I34" s="111"/>
      <c r="J34" s="112"/>
      <c r="K34" s="11">
        <f>SUM(K31:K32)</f>
        <v>3263.4472155543144</v>
      </c>
    </row>
    <row r="35" spans="2:11" ht="19.5" thickBot="1" x14ac:dyDescent="0.3">
      <c r="B35" s="96" t="s">
        <v>30</v>
      </c>
      <c r="C35" s="97"/>
      <c r="D35" s="97"/>
      <c r="E35" s="98"/>
      <c r="F35" s="98"/>
      <c r="G35" s="98"/>
      <c r="H35" s="98"/>
      <c r="I35" s="98"/>
      <c r="J35" s="96" t="s">
        <v>19</v>
      </c>
      <c r="K35" s="99"/>
    </row>
    <row r="36" spans="2:11" ht="73.5" customHeight="1" x14ac:dyDescent="0.25">
      <c r="B36" s="240" t="s">
        <v>42</v>
      </c>
      <c r="C36" s="241"/>
      <c r="D36" s="241"/>
      <c r="E36" s="241"/>
      <c r="F36" s="242" t="s">
        <v>178</v>
      </c>
      <c r="G36" s="242"/>
      <c r="H36" s="242"/>
      <c r="I36" s="242"/>
      <c r="J36" s="242"/>
      <c r="K36" s="243"/>
    </row>
  </sheetData>
  <mergeCells count="42">
    <mergeCell ref="B34:J34"/>
    <mergeCell ref="B35:I35"/>
    <mergeCell ref="J35:K35"/>
    <mergeCell ref="B36:E36"/>
    <mergeCell ref="F36:K36"/>
    <mergeCell ref="F29:G29"/>
    <mergeCell ref="B30:K30"/>
    <mergeCell ref="F31:G31"/>
    <mergeCell ref="B32:C32"/>
    <mergeCell ref="D32:J32"/>
    <mergeCell ref="B28:K28"/>
    <mergeCell ref="B19:E20"/>
    <mergeCell ref="F19:K20"/>
    <mergeCell ref="B22:K22"/>
    <mergeCell ref="B23:C23"/>
    <mergeCell ref="D23:K23"/>
    <mergeCell ref="B24:K24"/>
    <mergeCell ref="B25:K25"/>
    <mergeCell ref="B26:K26"/>
    <mergeCell ref="B27:C27"/>
    <mergeCell ref="E27:G27"/>
    <mergeCell ref="H27:K27"/>
    <mergeCell ref="B14:C14"/>
    <mergeCell ref="D14:E14"/>
    <mergeCell ref="B16:K16"/>
    <mergeCell ref="B17:E17"/>
    <mergeCell ref="F17:I17"/>
    <mergeCell ref="J17:K18"/>
    <mergeCell ref="B18:E18"/>
    <mergeCell ref="F18:I18"/>
    <mergeCell ref="B11:C11"/>
    <mergeCell ref="D11:K11"/>
    <mergeCell ref="B12:C12"/>
    <mergeCell ref="D12:E12"/>
    <mergeCell ref="B13:C13"/>
    <mergeCell ref="D13:E13"/>
    <mergeCell ref="B10:K10"/>
    <mergeCell ref="B2:K2"/>
    <mergeCell ref="B4:K4"/>
    <mergeCell ref="C5:K5"/>
    <mergeCell ref="B6:B8"/>
    <mergeCell ref="C6:K8"/>
  </mergeCells>
  <conditionalFormatting sqref="F17:F18">
    <cfRule type="containsText" dxfId="18" priority="15" operator="containsText" text="N.A.">
      <formula>NOT(ISERROR(SEARCH(("N.A."),(F17))))</formula>
    </cfRule>
    <cfRule type="containsText" dxfId="17" priority="16" operator="containsText" text="No">
      <formula>NOT(ISERROR(SEARCH(("No"),(F17))))</formula>
    </cfRule>
    <cfRule type="containsText" dxfId="16" priority="17" operator="containsText" text="Si">
      <formula>NOT(ISERROR(SEARCH(("Si"),(F17))))</formula>
    </cfRule>
  </conditionalFormatting>
  <conditionalFormatting sqref="G12:G14">
    <cfRule type="beginsWith" dxfId="15" priority="8" operator="beginsWith" text="NO">
      <formula>LEFT(G12,LEN("NO"))="NO"</formula>
    </cfRule>
    <cfRule type="beginsWith" dxfId="14" priority="9" operator="beginsWith" text="SI">
      <formula>LEFT(G12,LEN("SI"))="SI"</formula>
    </cfRule>
  </conditionalFormatting>
  <conditionalFormatting sqref="I12:I14">
    <cfRule type="beginsWith" dxfId="13" priority="6" operator="beginsWith" text="NO">
      <formula>LEFT(I12,LEN("NO"))="NO"</formula>
    </cfRule>
    <cfRule type="beginsWith" dxfId="12" priority="7" operator="beginsWith" text="SI">
      <formula>LEFT(I12,LEN("SI"))="SI"</formula>
    </cfRule>
  </conditionalFormatting>
  <conditionalFormatting sqref="J17">
    <cfRule type="beginsWith" dxfId="11" priority="10" operator="beginsWith" text="NO">
      <formula>LEFT(J17,LEN("NO"))="NO"</formula>
    </cfRule>
    <cfRule type="beginsWith" dxfId="10" priority="11" operator="beginsWith" text="CUMPLE">
      <formula>LEFT(J17,LEN("CUMPLE"))="CUMPLE"</formula>
    </cfRule>
    <cfRule type="cellIs" dxfId="9" priority="12" operator="equal">
      <formula>0</formula>
    </cfRule>
    <cfRule type="cellIs" dxfId="8" priority="13" operator="equal">
      <formula>#REF!</formula>
    </cfRule>
    <cfRule type="cellIs" dxfId="7" priority="14" operator="equal">
      <formula>#REF!</formula>
    </cfRule>
  </conditionalFormatting>
  <conditionalFormatting sqref="J35:K35">
    <cfRule type="beginsWith" dxfId="6" priority="1" operator="beginsWith" text="NO">
      <formula>LEFT(J35,LEN("NO"))="NO"</formula>
    </cfRule>
    <cfRule type="beginsWith" dxfId="5" priority="2" operator="beginsWith" text="CUMPLE">
      <formula>LEFT(J35,LEN("CUMPLE"))="CUMPLE"</formula>
    </cfRule>
    <cfRule type="cellIs" dxfId="4" priority="3" operator="equal">
      <formula>0</formula>
    </cfRule>
    <cfRule type="cellIs" dxfId="3" priority="4" operator="equal">
      <formula>$L$1</formula>
    </cfRule>
    <cfRule type="cellIs" dxfId="2" priority="5" operator="equal">
      <formula>$L$2</formula>
    </cfRule>
  </conditionalFormatting>
  <conditionalFormatting sqref="K31:K34 B34">
    <cfRule type="cellIs" dxfId="1" priority="26" operator="equal">
      <formula>0</formula>
    </cfRule>
  </conditionalFormatting>
  <dataValidations count="4">
    <dataValidation type="list" allowBlank="1" showInputMessage="1" showErrorMessage="1" sqref="G12:G14 I12:I14" xr:uid="{99231AF9-34C0-BC43-8D52-5B41B34DA139}">
      <formula1>$P$12:$P$14</formula1>
    </dataValidation>
    <dataValidation type="list" allowBlank="1" showInputMessage="1" showErrorMessage="1" sqref="J35:K35 E33 E31" xr:uid="{268CA0BF-FA23-EF4D-97E7-09314B71A31A}">
      <formula1>$M$31:$M$31</formula1>
    </dataValidation>
    <dataValidation type="list" allowBlank="1" showInputMessage="1" showErrorMessage="1" prompt="Entregado ¿Si o No?" sqref="F17:F18" xr:uid="{FAF09EF3-15D2-D742-96DE-E5B368D955F0}">
      <formula1>"Si,No,N.A."</formula1>
    </dataValidation>
    <dataValidation type="list" allowBlank="1" showInputMessage="1" showErrorMessage="1" sqref="J17:K18" xr:uid="{7AC25E45-FA1F-864E-91FC-7738F8AE4F97}">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EXPERIENCIA GRUPO ARMAR SAS</vt:lpstr>
      <vt:lpstr>REQUISITOS TECNICOS ARMAR SAS</vt:lpstr>
      <vt:lpstr> PONDERACION ARMAR SAS</vt:lpstr>
      <vt:lpstr>EXPERIENCIA BPM LIGTH AND SOU </vt:lpstr>
      <vt:lpstr>REQUISITOS TECNICOS BPM L&amp;S</vt:lpstr>
      <vt:lpstr>PONDERACION BPM LIGHT AND SOUN</vt:lpstr>
      <vt:lpstr>EXPERIENCIA PEOPLE SECURITY S.A</vt:lpstr>
      <vt:lpstr>REQUISITOS PEOPLE SECURITY S.A</vt:lpstr>
      <vt:lpstr>EXPERIENCIA SOLUCIONES INTEGRAL</vt:lpstr>
      <vt:lpstr>REQUISITOS TECNICOS SOLUCIONES</vt:lpstr>
      <vt:lpstr>' PONDERACION ARMAR SAS'!Área_de_impresión</vt:lpstr>
      <vt:lpstr>'EXPERIENCIA BPM LIGTH AND SOU '!Área_de_impresión</vt:lpstr>
      <vt:lpstr>'EXPERIENCIA GRUPO ARMAR SAS'!Área_de_impresión</vt:lpstr>
      <vt:lpstr>'PONDERACION BPM LIGHT AND SOUN'!Área_de_impresión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Marroquin Gonzalez</dc:creator>
  <cp:lastModifiedBy>Paula Hidalgo</cp:lastModifiedBy>
  <cp:lastPrinted>2024-08-27T22:31:59Z</cp:lastPrinted>
  <dcterms:created xsi:type="dcterms:W3CDTF">2024-07-29T16:26:56Z</dcterms:created>
  <dcterms:modified xsi:type="dcterms:W3CDTF">2025-04-30T03:54:09Z</dcterms:modified>
</cp:coreProperties>
</file>