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autoCompressPictures="0"/>
  <mc:AlternateContent xmlns:mc="http://schemas.openxmlformats.org/markup-compatibility/2006">
    <mc:Choice Requires="x15">
      <x15ac:absPath xmlns:x15ac="http://schemas.microsoft.com/office/spreadsheetml/2010/11/ac" url="C:\Users\Paula Hidalgo\Downloads\"/>
    </mc:Choice>
  </mc:AlternateContent>
  <xr:revisionPtr revIDLastSave="0" documentId="13_ncr:1_{B0BE04B5-A08F-415D-8E41-089D8484F4D7}" xr6:coauthVersionLast="47" xr6:coauthVersionMax="47" xr10:uidLastSave="{00000000-0000-0000-0000-000000000000}"/>
  <bookViews>
    <workbookView xWindow="-120" yWindow="-120" windowWidth="20730" windowHeight="11040" activeTab="1" xr2:uid="{00000000-000D-0000-FFFF-FFFF00000000}"/>
  </bookViews>
  <sheets>
    <sheet name="COTIZACIÓN " sheetId="2" r:id="rId1"/>
    <sheet name="COMPARATIVO" sheetId="3" r:id="rId2"/>
  </sheets>
  <definedNames>
    <definedName name="_xlnm.Print_Area" localSheetId="1">COMPARATIVO!$A$1:$BA$68</definedName>
    <definedName name="_xlnm.Print_Area" localSheetId="0">'COTIZACIÓN '!$A$1:$H$78</definedName>
    <definedName name="_xlnm.Print_Titles" localSheetId="1">COMPARATIVO!$2:$4</definedName>
    <definedName name="_xlnm.Print_Titles" localSheetId="0">'COTIZACIÓN '!$2:$4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G47" i="3" l="1"/>
  <c r="AA47" i="3"/>
  <c r="AJ45" i="3"/>
  <c r="AI44" i="3"/>
  <c r="AI43" i="3"/>
  <c r="AI42" i="3"/>
  <c r="AI41" i="3"/>
  <c r="AI40" i="3"/>
  <c r="AI39" i="3"/>
  <c r="AI38" i="3"/>
  <c r="AI37" i="3"/>
  <c r="AI36" i="3"/>
  <c r="AI35" i="3"/>
  <c r="AI34" i="3"/>
  <c r="AI33" i="3"/>
  <c r="AI32" i="3"/>
  <c r="AI31" i="3"/>
  <c r="AI30" i="3"/>
  <c r="AI29" i="3"/>
  <c r="AI28" i="3"/>
  <c r="AI27" i="3"/>
  <c r="AI26" i="3"/>
  <c r="AI25" i="3"/>
  <c r="AI24" i="3"/>
  <c r="AJ24" i="3" s="1"/>
  <c r="AI23" i="3"/>
  <c r="AI22" i="3"/>
  <c r="AI20" i="3"/>
  <c r="AJ20" i="3" s="1"/>
  <c r="AI21" i="3"/>
  <c r="AI19" i="3"/>
  <c r="AJ19" i="3" s="1"/>
  <c r="AI18" i="3"/>
  <c r="AI17" i="3"/>
  <c r="AI16" i="3"/>
  <c r="AI15" i="3"/>
  <c r="AI14" i="3"/>
  <c r="AI13" i="3"/>
  <c r="AI12" i="3"/>
  <c r="AI11" i="3"/>
  <c r="AI10" i="3"/>
  <c r="AG45" i="3"/>
  <c r="AD45" i="3"/>
  <c r="AA45" i="3"/>
  <c r="AJ42" i="3"/>
  <c r="AJ41" i="3"/>
  <c r="AJ40" i="3"/>
  <c r="AJ39" i="3"/>
  <c r="AJ38" i="3"/>
  <c r="AJ37" i="3"/>
  <c r="AJ36" i="3"/>
  <c r="AJ35" i="3"/>
  <c r="AJ34" i="3"/>
  <c r="AJ31" i="3"/>
  <c r="AJ26" i="3"/>
  <c r="AJ23" i="3"/>
  <c r="AJ22" i="3"/>
  <c r="AJ21" i="3"/>
  <c r="AJ16" i="3"/>
  <c r="AJ13" i="3"/>
  <c r="AF43" i="3"/>
  <c r="AF42" i="3"/>
  <c r="AG42" i="3" s="1"/>
  <c r="AF41" i="3"/>
  <c r="AG41" i="3" s="1"/>
  <c r="AF40" i="3"/>
  <c r="AG40" i="3" s="1"/>
  <c r="AF39" i="3"/>
  <c r="AG39" i="3" s="1"/>
  <c r="AF38" i="3"/>
  <c r="AG38" i="3" s="1"/>
  <c r="AF37" i="3"/>
  <c r="AG37" i="3" s="1"/>
  <c r="AF36" i="3"/>
  <c r="AG36" i="3" s="1"/>
  <c r="AF35" i="3"/>
  <c r="AG35" i="3" s="1"/>
  <c r="AF34" i="3"/>
  <c r="AG34" i="3" s="1"/>
  <c r="AF31" i="3"/>
  <c r="AG31" i="3" s="1"/>
  <c r="AF30" i="3"/>
  <c r="AF26" i="3"/>
  <c r="AG26" i="3" s="1"/>
  <c r="AF24" i="3"/>
  <c r="AG24" i="3" s="1"/>
  <c r="AF23" i="3"/>
  <c r="AG23" i="3" s="1"/>
  <c r="AF22" i="3"/>
  <c r="AG22" i="3" s="1"/>
  <c r="AF21" i="3"/>
  <c r="AG21" i="3" s="1"/>
  <c r="AF20" i="3"/>
  <c r="AG20" i="3" s="1"/>
  <c r="AF19" i="3"/>
  <c r="AG19" i="3" s="1"/>
  <c r="AF17" i="3"/>
  <c r="AF16" i="3"/>
  <c r="AG16" i="3" s="1"/>
  <c r="AF13" i="3"/>
  <c r="AG13" i="3" s="1"/>
  <c r="AF12" i="3"/>
  <c r="AC44" i="3"/>
  <c r="AD44" i="3" s="1"/>
  <c r="AC41" i="3"/>
  <c r="AD41" i="3" s="1"/>
  <c r="AC40" i="3"/>
  <c r="AD40" i="3" s="1"/>
  <c r="AC39" i="3"/>
  <c r="AD39" i="3" s="1"/>
  <c r="AC38" i="3"/>
  <c r="AD38" i="3" s="1"/>
  <c r="AC37" i="3"/>
  <c r="AD37" i="3" s="1"/>
  <c r="AC36" i="3"/>
  <c r="AD36" i="3" s="1"/>
  <c r="AC35" i="3"/>
  <c r="AD35" i="3" s="1"/>
  <c r="AC34" i="3"/>
  <c r="AD34" i="3" s="1"/>
  <c r="AC31" i="3"/>
  <c r="AD31" i="3" s="1"/>
  <c r="AC30" i="3"/>
  <c r="AC28" i="3"/>
  <c r="AD28" i="3" s="1"/>
  <c r="AC24" i="3"/>
  <c r="AD24" i="3" s="1"/>
  <c r="AC23" i="3"/>
  <c r="AD23" i="3" s="1"/>
  <c r="AD22" i="3"/>
  <c r="AC22" i="3"/>
  <c r="AC21" i="3"/>
  <c r="AD21" i="3" s="1"/>
  <c r="AC20" i="3"/>
  <c r="AD20" i="3" s="1"/>
  <c r="AC19" i="3"/>
  <c r="AD19" i="3" s="1"/>
  <c r="AC18" i="3"/>
  <c r="AD18" i="3" s="1"/>
  <c r="AC17" i="3"/>
  <c r="AC13" i="3"/>
  <c r="AD13" i="3" s="1"/>
  <c r="AC10" i="3"/>
  <c r="AD10" i="3" s="1"/>
  <c r="Z44" i="3"/>
  <c r="AA44" i="3" s="1"/>
  <c r="Z42" i="3"/>
  <c r="AA42" i="3" s="1"/>
  <c r="Z41" i="3"/>
  <c r="AA41" i="3" s="1"/>
  <c r="Z40" i="3"/>
  <c r="AA40" i="3" s="1"/>
  <c r="Z39" i="3"/>
  <c r="AA39" i="3" s="1"/>
  <c r="Z38" i="3"/>
  <c r="AA38" i="3" s="1"/>
  <c r="Z37" i="3"/>
  <c r="AA37" i="3" s="1"/>
  <c r="Z36" i="3"/>
  <c r="AA36" i="3" s="1"/>
  <c r="Z35" i="3"/>
  <c r="AA35" i="3" s="1"/>
  <c r="AA34" i="3"/>
  <c r="Z34" i="3"/>
  <c r="Z32" i="3"/>
  <c r="Z31" i="3"/>
  <c r="AA31" i="3" s="1"/>
  <c r="Z28" i="3"/>
  <c r="AA28" i="3"/>
  <c r="Z26" i="3"/>
  <c r="AA26" i="3" s="1"/>
  <c r="Z24" i="3"/>
  <c r="AA24" i="3" s="1"/>
  <c r="Z23" i="3"/>
  <c r="AA23" i="3" s="1"/>
  <c r="Z22" i="3"/>
  <c r="AA22" i="3" s="1"/>
  <c r="Z21" i="3"/>
  <c r="AA21" i="3" s="1"/>
  <c r="Z20" i="3"/>
  <c r="AA20" i="3" s="1"/>
  <c r="Z19" i="3"/>
  <c r="AA19" i="3" s="1"/>
  <c r="Z18" i="3"/>
  <c r="AA18" i="3" s="1"/>
  <c r="Z16" i="3"/>
  <c r="AA16" i="3" s="1"/>
  <c r="Z13" i="3"/>
  <c r="AA13" i="3" s="1"/>
  <c r="Z10" i="3"/>
  <c r="AA10" i="3" s="1"/>
  <c r="S41" i="3"/>
  <c r="T41" i="3" s="1"/>
  <c r="S40" i="3"/>
  <c r="T40" i="3" s="1"/>
  <c r="S39" i="3"/>
  <c r="T39" i="3" s="1"/>
  <c r="S38" i="3"/>
  <c r="T38" i="3" s="1"/>
  <c r="S37" i="3"/>
  <c r="T37" i="3" s="1"/>
  <c r="S36" i="3"/>
  <c r="T36" i="3" s="1"/>
  <c r="S35" i="3"/>
  <c r="T35" i="3" s="1"/>
  <c r="S34" i="3"/>
  <c r="T34" i="3" s="1"/>
  <c r="S24" i="3"/>
  <c r="T24" i="3" s="1"/>
  <c r="S23" i="3"/>
  <c r="T23" i="3" s="1"/>
  <c r="S22" i="3"/>
  <c r="T22" i="3" s="1"/>
  <c r="S21" i="3"/>
  <c r="T21" i="3" s="1"/>
  <c r="S20" i="3"/>
  <c r="T20" i="3" s="1"/>
  <c r="S19" i="3"/>
  <c r="T19" i="3" s="1"/>
  <c r="G10" i="3"/>
  <c r="H10" i="3"/>
  <c r="G11" i="3"/>
  <c r="H11" i="3" s="1"/>
  <c r="G12" i="3"/>
  <c r="H12" i="3" s="1"/>
  <c r="G13" i="3"/>
  <c r="H13" i="3" s="1"/>
  <c r="G14" i="3"/>
  <c r="H14" i="3"/>
  <c r="G15" i="3"/>
  <c r="H15" i="3"/>
  <c r="G16" i="3"/>
  <c r="H16" i="3" s="1"/>
  <c r="G17" i="3"/>
  <c r="H17" i="3" s="1"/>
  <c r="X17" i="3" s="1"/>
  <c r="G18" i="3"/>
  <c r="H18" i="3" s="1"/>
  <c r="G19" i="3"/>
  <c r="H19" i="3"/>
  <c r="G20" i="3"/>
  <c r="H20" i="3"/>
  <c r="G21" i="3"/>
  <c r="H21" i="3" s="1"/>
  <c r="X21" i="3" s="1"/>
  <c r="G22" i="3"/>
  <c r="H22" i="3"/>
  <c r="G23" i="3"/>
  <c r="H23" i="3"/>
  <c r="G24" i="3"/>
  <c r="H24" i="3"/>
  <c r="X24" i="3" s="1"/>
  <c r="G25" i="3"/>
  <c r="H25" i="3" s="1"/>
  <c r="X25" i="3" s="1"/>
  <c r="G26" i="3"/>
  <c r="H26" i="3"/>
  <c r="X26" i="3" s="1"/>
  <c r="G27" i="3"/>
  <c r="H27" i="3" s="1"/>
  <c r="G28" i="3"/>
  <c r="H28" i="3"/>
  <c r="G29" i="3"/>
  <c r="H29" i="3" s="1"/>
  <c r="G30" i="3"/>
  <c r="H30" i="3" s="1"/>
  <c r="G31" i="3"/>
  <c r="H31" i="3"/>
  <c r="G32" i="3"/>
  <c r="H32" i="3"/>
  <c r="G33" i="3"/>
  <c r="H33" i="3" s="1"/>
  <c r="G34" i="3"/>
  <c r="H34" i="3"/>
  <c r="G35" i="3"/>
  <c r="H35" i="3"/>
  <c r="G36" i="3"/>
  <c r="H36" i="3" s="1"/>
  <c r="G37" i="3"/>
  <c r="H37" i="3" s="1"/>
  <c r="G38" i="3"/>
  <c r="H38" i="3"/>
  <c r="G39" i="3"/>
  <c r="H39" i="3" s="1"/>
  <c r="G40" i="3"/>
  <c r="H40" i="3"/>
  <c r="G41" i="3"/>
  <c r="H41" i="3" s="1"/>
  <c r="G42" i="3"/>
  <c r="H42" i="3"/>
  <c r="G43" i="3"/>
  <c r="H43" i="3"/>
  <c r="G44" i="3"/>
  <c r="H44" i="3"/>
  <c r="U44" i="3"/>
  <c r="V44" i="3" s="1"/>
  <c r="W44" i="3" s="1"/>
  <c r="U43" i="3"/>
  <c r="V43" i="3" s="1"/>
  <c r="W43" i="3" s="1"/>
  <c r="U42" i="3"/>
  <c r="V42" i="3" s="1"/>
  <c r="W42" i="3" s="1"/>
  <c r="U33" i="3"/>
  <c r="V33" i="3" s="1"/>
  <c r="W33" i="3" s="1"/>
  <c r="U32" i="3"/>
  <c r="V32" i="3" s="1"/>
  <c r="W32" i="3" s="1"/>
  <c r="V40" i="3"/>
  <c r="W40" i="3" s="1"/>
  <c r="V39" i="3"/>
  <c r="W39" i="3" s="1"/>
  <c r="V38" i="3"/>
  <c r="W38" i="3" s="1"/>
  <c r="V19" i="3"/>
  <c r="W19" i="3" s="1"/>
  <c r="U31" i="3"/>
  <c r="V31" i="3" s="1"/>
  <c r="W31" i="3" s="1"/>
  <c r="U30" i="3"/>
  <c r="V30" i="3" s="1"/>
  <c r="W30" i="3" s="1"/>
  <c r="U29" i="3"/>
  <c r="V29" i="3" s="1"/>
  <c r="W29" i="3" s="1"/>
  <c r="U28" i="3"/>
  <c r="V28" i="3" s="1"/>
  <c r="W28" i="3" s="1"/>
  <c r="U27" i="3"/>
  <c r="V27" i="3" s="1"/>
  <c r="W27" i="3" s="1"/>
  <c r="U26" i="3"/>
  <c r="V26" i="3" s="1"/>
  <c r="W26" i="3" s="1"/>
  <c r="U25" i="3"/>
  <c r="V25" i="3" s="1"/>
  <c r="W25" i="3" s="1"/>
  <c r="U18" i="3"/>
  <c r="V18" i="3" s="1"/>
  <c r="W18" i="3" s="1"/>
  <c r="U17" i="3"/>
  <c r="V17" i="3" s="1"/>
  <c r="W17" i="3" s="1"/>
  <c r="U16" i="3"/>
  <c r="V16" i="3" s="1"/>
  <c r="W16" i="3" s="1"/>
  <c r="U15" i="3"/>
  <c r="V15" i="3" s="1"/>
  <c r="W15" i="3" s="1"/>
  <c r="U14" i="3"/>
  <c r="V14" i="3" s="1"/>
  <c r="W14" i="3" s="1"/>
  <c r="U13" i="3"/>
  <c r="V13" i="3" s="1"/>
  <c r="W13" i="3" s="1"/>
  <c r="U12" i="3"/>
  <c r="V12" i="3" s="1"/>
  <c r="W12" i="3" s="1"/>
  <c r="U11" i="3"/>
  <c r="V11" i="3" s="1"/>
  <c r="W11" i="3" s="1"/>
  <c r="U10" i="3"/>
  <c r="V10" i="3" s="1"/>
  <c r="W10" i="3" s="1"/>
  <c r="W45" i="3" s="1"/>
  <c r="V41" i="3"/>
  <c r="W41" i="3" s="1"/>
  <c r="V37" i="3"/>
  <c r="W37" i="3" s="1"/>
  <c r="V36" i="3"/>
  <c r="W36" i="3" s="1"/>
  <c r="V35" i="3"/>
  <c r="W35" i="3" s="1"/>
  <c r="V34" i="3"/>
  <c r="W34" i="3" s="1"/>
  <c r="V24" i="3"/>
  <c r="W24" i="3" s="1"/>
  <c r="V23" i="3"/>
  <c r="W23" i="3" s="1"/>
  <c r="V22" i="3"/>
  <c r="W22" i="3" s="1"/>
  <c r="V21" i="3"/>
  <c r="W21" i="3" s="1"/>
  <c r="V20" i="3"/>
  <c r="W20" i="3" s="1"/>
  <c r="P44" i="3"/>
  <c r="Q44" i="3" s="1"/>
  <c r="P43" i="3"/>
  <c r="Q43" i="3" s="1"/>
  <c r="P42" i="3"/>
  <c r="Q42" i="3" s="1"/>
  <c r="P41" i="3"/>
  <c r="Q41" i="3" s="1"/>
  <c r="P40" i="3"/>
  <c r="Q40" i="3" s="1"/>
  <c r="P39" i="3"/>
  <c r="Q39" i="3" s="1"/>
  <c r="P38" i="3"/>
  <c r="Q38" i="3" s="1"/>
  <c r="P37" i="3"/>
  <c r="Q37" i="3" s="1"/>
  <c r="P36" i="3"/>
  <c r="Q36" i="3" s="1"/>
  <c r="P35" i="3"/>
  <c r="Q35" i="3" s="1"/>
  <c r="P34" i="3"/>
  <c r="Q34" i="3" s="1"/>
  <c r="P33" i="3"/>
  <c r="Q33" i="3" s="1"/>
  <c r="P32" i="3"/>
  <c r="Q32" i="3" s="1"/>
  <c r="P31" i="3"/>
  <c r="Q31" i="3" s="1"/>
  <c r="P30" i="3"/>
  <c r="Q30" i="3" s="1"/>
  <c r="P29" i="3"/>
  <c r="Q29" i="3" s="1"/>
  <c r="P28" i="3"/>
  <c r="Q28" i="3" s="1"/>
  <c r="P27" i="3"/>
  <c r="Q27" i="3" s="1"/>
  <c r="P26" i="3"/>
  <c r="Q26" i="3" s="1"/>
  <c r="P25" i="3"/>
  <c r="Q25" i="3" s="1"/>
  <c r="P24" i="3"/>
  <c r="Q24" i="3" s="1"/>
  <c r="P23" i="3"/>
  <c r="Q23" i="3" s="1"/>
  <c r="P22" i="3"/>
  <c r="Q22" i="3" s="1"/>
  <c r="P21" i="3"/>
  <c r="Q21" i="3" s="1"/>
  <c r="P20" i="3"/>
  <c r="Q20" i="3" s="1"/>
  <c r="P19" i="3"/>
  <c r="Q19" i="3" s="1"/>
  <c r="P18" i="3"/>
  <c r="Q18" i="3" s="1"/>
  <c r="P17" i="3"/>
  <c r="Q17" i="3" s="1"/>
  <c r="P16" i="3"/>
  <c r="Q16" i="3" s="1"/>
  <c r="P15" i="3"/>
  <c r="Q15" i="3" s="1"/>
  <c r="P14" i="3"/>
  <c r="Q14" i="3" s="1"/>
  <c r="P13" i="3"/>
  <c r="Q13" i="3" s="1"/>
  <c r="P12" i="3"/>
  <c r="Q12" i="3" s="1"/>
  <c r="P11" i="3"/>
  <c r="Q11" i="3" s="1"/>
  <c r="P10" i="3"/>
  <c r="Q10" i="3" s="1"/>
  <c r="M44" i="3"/>
  <c r="N44" i="3" s="1"/>
  <c r="M43" i="3"/>
  <c r="N43" i="3" s="1"/>
  <c r="M42" i="3"/>
  <c r="N42" i="3" s="1"/>
  <c r="M41" i="3"/>
  <c r="N41" i="3" s="1"/>
  <c r="M40" i="3"/>
  <c r="N40" i="3" s="1"/>
  <c r="M39" i="3"/>
  <c r="N39" i="3" s="1"/>
  <c r="M38" i="3"/>
  <c r="N38" i="3" s="1"/>
  <c r="M37" i="3"/>
  <c r="N37" i="3" s="1"/>
  <c r="M36" i="3"/>
  <c r="N36" i="3" s="1"/>
  <c r="M35" i="3"/>
  <c r="N35" i="3" s="1"/>
  <c r="M34" i="3"/>
  <c r="N34" i="3" s="1"/>
  <c r="M33" i="3"/>
  <c r="N33" i="3" s="1"/>
  <c r="M32" i="3"/>
  <c r="N32" i="3" s="1"/>
  <c r="M31" i="3"/>
  <c r="N31" i="3" s="1"/>
  <c r="M30" i="3"/>
  <c r="N30" i="3" s="1"/>
  <c r="M29" i="3"/>
  <c r="N29" i="3" s="1"/>
  <c r="M28" i="3"/>
  <c r="N28" i="3" s="1"/>
  <c r="M27" i="3"/>
  <c r="N27" i="3" s="1"/>
  <c r="M26" i="3"/>
  <c r="N26" i="3" s="1"/>
  <c r="M25" i="3"/>
  <c r="N25" i="3" s="1"/>
  <c r="M24" i="3"/>
  <c r="N24" i="3" s="1"/>
  <c r="M23" i="3"/>
  <c r="N23" i="3" s="1"/>
  <c r="M22" i="3"/>
  <c r="N22" i="3" s="1"/>
  <c r="M21" i="3"/>
  <c r="N21" i="3" s="1"/>
  <c r="M20" i="3"/>
  <c r="N20" i="3" s="1"/>
  <c r="M19" i="3"/>
  <c r="N19" i="3" s="1"/>
  <c r="M18" i="3"/>
  <c r="N18" i="3" s="1"/>
  <c r="M17" i="3"/>
  <c r="N17" i="3" s="1"/>
  <c r="M16" i="3"/>
  <c r="N16" i="3" s="1"/>
  <c r="M15" i="3"/>
  <c r="N15" i="3" s="1"/>
  <c r="M14" i="3"/>
  <c r="N14" i="3" s="1"/>
  <c r="M13" i="3"/>
  <c r="N13" i="3" s="1"/>
  <c r="M12" i="3"/>
  <c r="N12" i="3" s="1"/>
  <c r="M11" i="3"/>
  <c r="N11" i="3" s="1"/>
  <c r="M10" i="3"/>
  <c r="N10" i="3" s="1"/>
  <c r="J44" i="3"/>
  <c r="K44" i="3" s="1"/>
  <c r="J43" i="3"/>
  <c r="K43" i="3" s="1"/>
  <c r="J42" i="3"/>
  <c r="K42" i="3" s="1"/>
  <c r="J41" i="3"/>
  <c r="K41" i="3" s="1"/>
  <c r="J40" i="3"/>
  <c r="K40" i="3" s="1"/>
  <c r="J39" i="3"/>
  <c r="K39" i="3" s="1"/>
  <c r="J38" i="3"/>
  <c r="K38" i="3" s="1"/>
  <c r="J37" i="3"/>
  <c r="K37" i="3" s="1"/>
  <c r="J36" i="3"/>
  <c r="K36" i="3" s="1"/>
  <c r="J35" i="3"/>
  <c r="K35" i="3" s="1"/>
  <c r="J34" i="3"/>
  <c r="K34" i="3" s="1"/>
  <c r="J33" i="3"/>
  <c r="K33" i="3" s="1"/>
  <c r="J32" i="3"/>
  <c r="K32" i="3" s="1"/>
  <c r="J31" i="3"/>
  <c r="K31" i="3" s="1"/>
  <c r="J30" i="3"/>
  <c r="K30" i="3" s="1"/>
  <c r="J29" i="3"/>
  <c r="K29" i="3" s="1"/>
  <c r="J28" i="3"/>
  <c r="K28" i="3" s="1"/>
  <c r="J27" i="3"/>
  <c r="K27" i="3" s="1"/>
  <c r="J26" i="3"/>
  <c r="K26" i="3" s="1"/>
  <c r="J25" i="3"/>
  <c r="K25" i="3" s="1"/>
  <c r="J24" i="3"/>
  <c r="K24" i="3" s="1"/>
  <c r="J23" i="3"/>
  <c r="K23" i="3" s="1"/>
  <c r="J22" i="3"/>
  <c r="K22" i="3" s="1"/>
  <c r="J21" i="3"/>
  <c r="K21" i="3" s="1"/>
  <c r="J20" i="3"/>
  <c r="K20" i="3" s="1"/>
  <c r="J19" i="3"/>
  <c r="K19" i="3" s="1"/>
  <c r="J18" i="3"/>
  <c r="K18" i="3" s="1"/>
  <c r="J17" i="3"/>
  <c r="K17" i="3" s="1"/>
  <c r="J16" i="3"/>
  <c r="K16" i="3" s="1"/>
  <c r="J15" i="3"/>
  <c r="K15" i="3" s="1"/>
  <c r="J14" i="3"/>
  <c r="K14" i="3" s="1"/>
  <c r="J13" i="3"/>
  <c r="K13" i="3" s="1"/>
  <c r="J12" i="3"/>
  <c r="K12" i="3" s="1"/>
  <c r="J11" i="3"/>
  <c r="K11" i="3" s="1"/>
  <c r="J10" i="3"/>
  <c r="K10" i="3" s="1"/>
  <c r="G18" i="2"/>
  <c r="H18" i="2" s="1"/>
  <c r="G19" i="2"/>
  <c r="H19" i="2" s="1"/>
  <c r="G20" i="2"/>
  <c r="H20" i="2" s="1"/>
  <c r="G21" i="2"/>
  <c r="H21" i="2" s="1"/>
  <c r="G22" i="2"/>
  <c r="H22" i="2" s="1"/>
  <c r="G23" i="2"/>
  <c r="H23" i="2" s="1"/>
  <c r="G24" i="2"/>
  <c r="H24" i="2" s="1"/>
  <c r="G25" i="2"/>
  <c r="H25" i="2" s="1"/>
  <c r="G26" i="2"/>
  <c r="H26" i="2" s="1"/>
  <c r="G27" i="2"/>
  <c r="H27" i="2" s="1"/>
  <c r="G28" i="2"/>
  <c r="H28" i="2" s="1"/>
  <c r="G29" i="2"/>
  <c r="H29" i="2" s="1"/>
  <c r="G30" i="2"/>
  <c r="H30" i="2" s="1"/>
  <c r="G31" i="2"/>
  <c r="H31" i="2" s="1"/>
  <c r="G32" i="2"/>
  <c r="H32" i="2" s="1"/>
  <c r="G33" i="2"/>
  <c r="H33" i="2" s="1"/>
  <c r="G34" i="2"/>
  <c r="H34" i="2" s="1"/>
  <c r="G35" i="2"/>
  <c r="H35" i="2" s="1"/>
  <c r="G36" i="2"/>
  <c r="H36" i="2" s="1"/>
  <c r="G37" i="2"/>
  <c r="H37" i="2" s="1"/>
  <c r="G38" i="2"/>
  <c r="H38" i="2" s="1"/>
  <c r="G39" i="2"/>
  <c r="H39" i="2" s="1"/>
  <c r="G40" i="2"/>
  <c r="H40" i="2" s="1"/>
  <c r="G41" i="2"/>
  <c r="H41" i="2" s="1"/>
  <c r="G42" i="2"/>
  <c r="H42" i="2" s="1"/>
  <c r="G43" i="2"/>
  <c r="H43" i="2" s="1"/>
  <c r="G44" i="2"/>
  <c r="H44" i="2" s="1"/>
  <c r="G45" i="2"/>
  <c r="H45" i="2" s="1"/>
  <c r="G46" i="2"/>
  <c r="H46" i="2" s="1"/>
  <c r="G47" i="2"/>
  <c r="H47" i="2" s="1"/>
  <c r="G48" i="2"/>
  <c r="H48" i="2" s="1"/>
  <c r="G49" i="2"/>
  <c r="H49" i="2" s="1"/>
  <c r="G50" i="2"/>
  <c r="H50" i="2" s="1"/>
  <c r="G51" i="2"/>
  <c r="H51" i="2" s="1"/>
  <c r="G52" i="2"/>
  <c r="H52" i="2" s="1"/>
  <c r="G53" i="2"/>
  <c r="H53" i="2" s="1"/>
  <c r="G17" i="2"/>
  <c r="H17" i="2" s="1"/>
  <c r="F54" i="2"/>
  <c r="AJ44" i="3" l="1"/>
  <c r="AJ28" i="3"/>
  <c r="AJ18" i="3"/>
  <c r="AJ10" i="3"/>
  <c r="AJ11" i="3"/>
  <c r="AJ14" i="3"/>
  <c r="AJ29" i="3"/>
  <c r="AJ17" i="3"/>
  <c r="AJ27" i="3"/>
  <c r="AJ32" i="3"/>
  <c r="AJ43" i="3"/>
  <c r="AJ12" i="3"/>
  <c r="AJ15" i="3"/>
  <c r="AJ25" i="3"/>
  <c r="AJ30" i="3"/>
  <c r="AJ33" i="3"/>
  <c r="AF29" i="3"/>
  <c r="AG29" i="3" s="1"/>
  <c r="AF14" i="3"/>
  <c r="AG14" i="3" s="1"/>
  <c r="AF32" i="3"/>
  <c r="AG32" i="3" s="1"/>
  <c r="AG43" i="3"/>
  <c r="AG12" i="3"/>
  <c r="AF15" i="3"/>
  <c r="AG15" i="3" s="1"/>
  <c r="AF25" i="3"/>
  <c r="AG25" i="3" s="1"/>
  <c r="AG30" i="3"/>
  <c r="AF33" i="3"/>
  <c r="AG33" i="3" s="1"/>
  <c r="AF11" i="3"/>
  <c r="AG11" i="3" s="1"/>
  <c r="AG17" i="3"/>
  <c r="AF10" i="3"/>
  <c r="AG10" i="3" s="1"/>
  <c r="AF18" i="3"/>
  <c r="AG18" i="3" s="1"/>
  <c r="AF28" i="3"/>
  <c r="AG28" i="3" s="1"/>
  <c r="AF44" i="3"/>
  <c r="AG44" i="3" s="1"/>
  <c r="AF27" i="3"/>
  <c r="AG27" i="3" s="1"/>
  <c r="AD26" i="3"/>
  <c r="AD43" i="3"/>
  <c r="AD29" i="3"/>
  <c r="AC16" i="3"/>
  <c r="AD16" i="3" s="1"/>
  <c r="AC42" i="3"/>
  <c r="AD42" i="3" s="1"/>
  <c r="AC11" i="3"/>
  <c r="AD11" i="3" s="1"/>
  <c r="AC14" i="3"/>
  <c r="AD14" i="3" s="1"/>
  <c r="AC32" i="3"/>
  <c r="AD32" i="3" s="1"/>
  <c r="AC43" i="3"/>
  <c r="AC12" i="3"/>
  <c r="AD12" i="3" s="1"/>
  <c r="AD17" i="3"/>
  <c r="AC15" i="3"/>
  <c r="AD15" i="3" s="1"/>
  <c r="AC25" i="3"/>
  <c r="AD25" i="3" s="1"/>
  <c r="AD30" i="3"/>
  <c r="AC33" i="3"/>
  <c r="AD33" i="3" s="1"/>
  <c r="AC26" i="3"/>
  <c r="AC29" i="3"/>
  <c r="AC27" i="3"/>
  <c r="AD27" i="3" s="1"/>
  <c r="AA29" i="3"/>
  <c r="AA17" i="3"/>
  <c r="AA30" i="3"/>
  <c r="Z11" i="3"/>
  <c r="AA11" i="3" s="1"/>
  <c r="Z14" i="3"/>
  <c r="AA14" i="3" s="1"/>
  <c r="Z17" i="3"/>
  <c r="Z27" i="3"/>
  <c r="AA27" i="3" s="1"/>
  <c r="AA32" i="3"/>
  <c r="Z43" i="3"/>
  <c r="AA43" i="3" s="1"/>
  <c r="Z12" i="3"/>
  <c r="AA12" i="3" s="1"/>
  <c r="Z30" i="3"/>
  <c r="Z15" i="3"/>
  <c r="AA15" i="3" s="1"/>
  <c r="Z25" i="3"/>
  <c r="AA25" i="3" s="1"/>
  <c r="Z33" i="3"/>
  <c r="AA33" i="3" s="1"/>
  <c r="Z29" i="3"/>
  <c r="X33" i="3"/>
  <c r="X20" i="3"/>
  <c r="X16" i="3"/>
  <c r="X30" i="3"/>
  <c r="X37" i="3"/>
  <c r="X41" i="3"/>
  <c r="X12" i="3"/>
  <c r="X42" i="3"/>
  <c r="X35" i="3"/>
  <c r="X14" i="3"/>
  <c r="X28" i="3"/>
  <c r="X32" i="3"/>
  <c r="X36" i="3"/>
  <c r="X29" i="3"/>
  <c r="X10" i="3"/>
  <c r="X18" i="3"/>
  <c r="X44" i="3"/>
  <c r="X15" i="3"/>
  <c r="X22" i="3"/>
  <c r="X19" i="3"/>
  <c r="X23" i="3"/>
  <c r="X11" i="3"/>
  <c r="X38" i="3"/>
  <c r="X39" i="3"/>
  <c r="X34" i="3"/>
  <c r="X13" i="3"/>
  <c r="X27" i="3"/>
  <c r="X40" i="3"/>
  <c r="X31" i="3"/>
  <c r="X43" i="3"/>
  <c r="H54" i="2"/>
  <c r="G54" i="2"/>
</calcChain>
</file>

<file path=xl/sharedStrings.xml><?xml version="1.0" encoding="utf-8"?>
<sst xmlns="http://schemas.openxmlformats.org/spreadsheetml/2006/main" count="269" uniqueCount="89">
  <si>
    <t>Empresa o entidad Cotizante:</t>
  </si>
  <si>
    <t>Nombre del representante:</t>
  </si>
  <si>
    <t>Fecha de cotización:</t>
  </si>
  <si>
    <t>Nombre de quien firma</t>
  </si>
  <si>
    <t>Dirección de la empresa o entidad:</t>
  </si>
  <si>
    <t>Teléfono de contacto:</t>
  </si>
  <si>
    <t>Mail de contacto:</t>
  </si>
  <si>
    <t>ITEM</t>
  </si>
  <si>
    <t>UNIDAD</t>
  </si>
  <si>
    <t>DESCRIPCION</t>
  </si>
  <si>
    <t>VALOR TOTAL</t>
  </si>
  <si>
    <t>CANT.</t>
  </si>
  <si>
    <t>VALOR UNITARIO INCLUIDO IVA</t>
  </si>
  <si>
    <t>A</t>
  </si>
  <si>
    <t>B</t>
  </si>
  <si>
    <t>C</t>
  </si>
  <si>
    <t>NIT</t>
  </si>
  <si>
    <t>Condiciones generales:</t>
  </si>
  <si>
    <t xml:space="preserve">Objeto de proceso: </t>
  </si>
  <si>
    <t>FORMATO DE COTIZACIÓN</t>
  </si>
  <si>
    <t>D = (B+C)*A</t>
  </si>
  <si>
    <t>VALOR UNITARIO</t>
  </si>
  <si>
    <t>CONTRATAR LOS SERVICIOS DE UNA EMPRESA ESPECIALIZADA EN
ACTIVIDADES OPERATIVAS Y EVENTOS LOGÍSTICOS RELACIONADOS CON 
BTL CON PERSONAL PARA: LA PROMOCIÓN, ACTIVACION, DIFUSION E 
IMPULSO DE LOS DIFERENTES PRODUCTOS DE LA EMPRESA DELICORES 
DE CUNDINAMARCA</t>
  </si>
  <si>
    <t xml:space="preserve">Hospedaje en Provincia (116 Municipios) </t>
  </si>
  <si>
    <t xml:space="preserve">Lavanderia Uniformes </t>
  </si>
  <si>
    <t xml:space="preserve">Servicio Transporte </t>
  </si>
  <si>
    <t xml:space="preserve">Insumos Cocteleria </t>
  </si>
  <si>
    <t xml:space="preserve">Papeleria </t>
  </si>
  <si>
    <r>
      <rPr>
        <b/>
        <sz val="12"/>
        <color theme="1"/>
        <rFont val="Arial Narrow"/>
        <family val="2"/>
      </rPr>
      <t>NOTA 1</t>
    </r>
    <r>
      <rPr>
        <sz val="12"/>
        <color theme="1"/>
        <rFont val="Arial Narrow"/>
        <family val="2"/>
      </rPr>
      <t>: El formato de cotización no debe ser modificado y diligenciado en todas sus partes.</t>
    </r>
  </si>
  <si>
    <r>
      <rPr>
        <b/>
        <sz val="12"/>
        <color theme="1"/>
        <rFont val="Arial Narrow"/>
        <family val="2"/>
      </rPr>
      <t>NOTA 2</t>
    </r>
    <r>
      <rPr>
        <sz val="12"/>
        <color theme="1"/>
        <rFont val="Arial Narrow"/>
        <family val="2"/>
      </rPr>
      <t>: Los valores que se reflejen en la cotización deben discriminar el IVA si aplica y ser expresados en pesos colombianos COP y en cifras redondeadas.</t>
    </r>
  </si>
  <si>
    <r>
      <rPr>
        <b/>
        <sz val="12"/>
        <color theme="1"/>
        <rFont val="Arial Narrow"/>
        <family val="2"/>
      </rPr>
      <t>NOTA 3</t>
    </r>
    <r>
      <rPr>
        <sz val="12"/>
        <color theme="1"/>
        <rFont val="Arial Narrow"/>
        <family val="2"/>
      </rPr>
      <t>: El valor que se exprese en la cotización deben incluir todos los costos directos e indirectos en que se incurra para la ejecución del contrato. Así mismo se debe tener en cuenta las obligaciones tributarias de acuerdo con las normas aplicables para el tipo de servicio y contrato correspondiente, y los costos de las pólizas a que dé lugar el Contrato.</t>
    </r>
  </si>
  <si>
    <r>
      <rPr>
        <b/>
        <sz val="12"/>
        <color theme="1"/>
        <rFont val="Arial Narrow"/>
        <family val="2"/>
      </rPr>
      <t>NOTA 4:</t>
    </r>
    <r>
      <rPr>
        <sz val="12"/>
        <color theme="1"/>
        <rFont val="Arial Narrow"/>
        <family val="2"/>
      </rPr>
      <t>los valores deben contemplar todo los relacionado en el documento solicitud de cotización</t>
    </r>
  </si>
  <si>
    <r>
      <rPr>
        <b/>
        <sz val="12"/>
        <color theme="1"/>
        <rFont val="Arial Narrow"/>
        <family val="2"/>
      </rPr>
      <t>NOTA 6</t>
    </r>
    <r>
      <rPr>
        <sz val="12"/>
        <color theme="1"/>
        <rFont val="Arial Narrow"/>
        <family val="2"/>
      </rPr>
      <t>: La cotización solicitada servirá de base para la elaboración de un estudio de mercado y, por tanto, no constituye en si misma una oferta y consecuentemente no obliga a las partes</t>
    </r>
  </si>
  <si>
    <r>
      <rPr>
        <b/>
        <sz val="12"/>
        <color theme="1"/>
        <rFont val="Arial Narrow"/>
        <family val="2"/>
      </rPr>
      <t>NOTA 7</t>
    </r>
    <r>
      <rPr>
        <sz val="12"/>
        <color theme="1"/>
        <rFont val="Arial Narrow"/>
        <family val="2"/>
      </rPr>
      <t>: Los valores deben incluir el transporte de entrega</t>
    </r>
  </si>
  <si>
    <t xml:space="preserve">Promotora AA turno 4 a 5 horas </t>
  </si>
  <si>
    <t>Promotora AAA turno 4 a 5 horas</t>
  </si>
  <si>
    <t>Lider de Grupo turno 4 a 5 horas</t>
  </si>
  <si>
    <t>Bartender turno 4 a 5 horas</t>
  </si>
  <si>
    <t>Flair Bartending turno 4 a 5 horas</t>
  </si>
  <si>
    <t>DJ turno 4 a 5 horas</t>
  </si>
  <si>
    <t xml:space="preserve">DJ turno 6 a 8 horas </t>
  </si>
  <si>
    <t xml:space="preserve">Promotora AA turno 6 a 8 horas </t>
  </si>
  <si>
    <t>Promotora AAA turno 6 a 8 horas</t>
  </si>
  <si>
    <t>Lider de Grupo turno 6 a 8 horas</t>
  </si>
  <si>
    <t xml:space="preserve">Bartender turno 6 a 8 horas </t>
  </si>
  <si>
    <t xml:space="preserve">Flair Bartending turno 6 a 8 horas </t>
  </si>
  <si>
    <t>Animador turno 4 a 5 horas</t>
  </si>
  <si>
    <t xml:space="preserve">Animador turno 6 a 8 horas </t>
  </si>
  <si>
    <t xml:space="preserve">Auxiliar Logistico turno 6 a 8 horas </t>
  </si>
  <si>
    <t xml:space="preserve">Auxiliar Logistico turno 4 a 5 horas </t>
  </si>
  <si>
    <t xml:space="preserve">Uniformes Multimarca Clima Frio (Blusa, Pantalon, zapatos) </t>
  </si>
  <si>
    <t xml:space="preserve">Uniformes Multimarca Clima Calido (Blusa, Falda Short, zapatos) </t>
  </si>
  <si>
    <t xml:space="preserve">Alimentacion Personal (Desayuno, Almuerzo, Refrigerio, Cena) </t>
  </si>
  <si>
    <t xml:space="preserve">Sonido Basico Evento 200 personas aprox. </t>
  </si>
  <si>
    <t xml:space="preserve">Sonido Basico Evento 500 personas aprox. </t>
  </si>
  <si>
    <t xml:space="preserve">Sonido Basico Evento 1000 personas aprox. </t>
  </si>
  <si>
    <t xml:space="preserve">Alquiler Mobiliario Eventos Pantallas Led </t>
  </si>
  <si>
    <t xml:space="preserve">Alquiler Mobiliario Eventos Silleteria </t>
  </si>
  <si>
    <t xml:space="preserve">Alquiler Mobiliario Eventos Tarimas </t>
  </si>
  <si>
    <t xml:space="preserve">Alquiler Mobiliario Eventos Carpas </t>
  </si>
  <si>
    <t xml:space="preserve">Alquiler Mobiliario Eventos Mesas &amp; Barras </t>
  </si>
  <si>
    <t xml:space="preserve">Alimentacion Eventos Desayuno  </t>
  </si>
  <si>
    <t xml:space="preserve">Alimentacion Eventos Almuerzos   </t>
  </si>
  <si>
    <t xml:space="preserve">Alimentacion Eventos Refrigerios </t>
  </si>
  <si>
    <t xml:space="preserve">Menaje Alimentos Eventos </t>
  </si>
  <si>
    <t xml:space="preserve">Alquiler Mobiliario Eventos Stand Marca </t>
  </si>
  <si>
    <t>360 Marketing Services S.A.S.</t>
  </si>
  <si>
    <t>900767056-9</t>
  </si>
  <si>
    <t>Manuel Enrique Castro Amaya</t>
  </si>
  <si>
    <t>UNIDAD (M2)</t>
  </si>
  <si>
    <t>UNIDAD (3X3)</t>
  </si>
  <si>
    <t xml:space="preserve"> IVA</t>
  </si>
  <si>
    <t>AGENCIA 360</t>
  </si>
  <si>
    <t>REFERENCIA 2024
RED LOGISTICA</t>
  </si>
  <si>
    <t>REFERENCIA 2023
PIENSA</t>
  </si>
  <si>
    <t>REFERENCIA 2022
PIENSA</t>
  </si>
  <si>
    <t>DIFERENCIA  360</t>
  </si>
  <si>
    <t>PRECIO REFERENCIA
ESTUDIO DE MERCADO 2025</t>
  </si>
  <si>
    <t xml:space="preserve">ESTUDIO DE MERCADO </t>
  </si>
  <si>
    <t>CONTRATAR LOS SERVICIOS DE UNA EMPRESA ESPECIALIZADA EN ACTIVIDADES OPERATIVAS, EVENTOS LOGISTICOS RELACIONADOS CON BTL CON PERSONAL PREPARADO PARA: PROMOCION, ACTIVACION, DIFUSION E IMPULSO DE LOS DIFERENTES PRODUCTOS DE LA EMPRESA DE LICORES DE CUNDINAMARCA EN LOS DIFERENTES ESCENARIOS QUE SEAN NECESARIOS PARA FORTALECER LAS ACTIVIDADES COMERCIALES PERTINENTES AL MERCADO A NIVEL NACIONAL PARA IMPULSO DE LAS MASRCAS NECTAR Y RON SANTAFE</t>
  </si>
  <si>
    <t>DJ turno  5 horas</t>
  </si>
  <si>
    <t xml:space="preserve">DJ turno  8 horas </t>
  </si>
  <si>
    <t xml:space="preserve">REPRESENTACIONES CONTINENTAL -REPCO </t>
  </si>
  <si>
    <t xml:space="preserve">VALOR TOTAL UNITARIO </t>
  </si>
  <si>
    <t>BPM PRODUCCIONES</t>
  </si>
  <si>
    <t>GRUPO ARMAR</t>
  </si>
  <si>
    <t>PEOPLE SECURITY</t>
  </si>
  <si>
    <t>SOLUCIONES INTEGRALES HC</t>
  </si>
  <si>
    <t>NO HABILITADA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</si>
</sst>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quot;$&quot;\ * #,##0.00_);_(&quot;$&quot;\ * \(#,##0.00\);_(&quot;$&quot;\ * &quot;-&quot;??_);_(@_)"/>
    <numFmt numFmtId="165" formatCode="_(&quot;$&quot;\ * #,##0_);_(&quot;$&quot;\ * \(#,##0\);_(&quot;$&quot;\ * &quot;-&quot;??_);_(@_)"/>
    <numFmt numFmtId="166" formatCode="0.0"/>
  </numFmts>
  <fonts count="18">
    <font>
      <sz val="11"/>
      <color theme="1"/>
      <name val="Calibri"/>
      <family val="2"/>
      <scheme val="minor"/>
    </font>
    <font>
      <sz val="11"/>
      <color theme="1"/>
      <name val="Calibri"/>
      <family val="2"/>
      <scheme val="minor"/>
    </font>
    <font>
      <sz val="11"/>
      <color theme="1"/>
      <name val="Arial Narrow"/>
      <family val="2"/>
    </font>
    <font>
      <b/>
      <sz val="11"/>
      <color theme="1"/>
      <name val="Arial Narrow"/>
      <family val="2"/>
    </font>
    <font>
      <u/>
      <sz val="11"/>
      <color theme="10"/>
      <name val="Calibri"/>
      <family val="2"/>
      <scheme val="minor"/>
    </font>
    <font>
      <u/>
      <sz val="11"/>
      <color theme="11"/>
      <name val="Calibri"/>
      <family val="2"/>
      <scheme val="minor"/>
    </font>
    <font>
      <b/>
      <sz val="8"/>
      <color theme="1"/>
      <name val="Arial Narrow"/>
      <family val="2"/>
    </font>
    <font>
      <sz val="10"/>
      <name val="Arial"/>
      <family val="2"/>
    </font>
    <font>
      <b/>
      <sz val="18"/>
      <color theme="1"/>
      <name val="Arial Narrow"/>
      <family val="2"/>
    </font>
    <font>
      <sz val="8"/>
      <color theme="1"/>
      <name val="Arial Narrow"/>
      <family val="2"/>
    </font>
    <font>
      <sz val="10"/>
      <name val="Zurich BT"/>
    </font>
    <font>
      <sz val="10"/>
      <color theme="1"/>
      <name val="Arial Narrow"/>
      <family val="2"/>
    </font>
    <font>
      <b/>
      <sz val="14"/>
      <name val="Arial Narrow"/>
      <family val="2"/>
    </font>
    <font>
      <sz val="12"/>
      <color theme="1"/>
      <name val="Arial Narrow"/>
      <family val="2"/>
    </font>
    <font>
      <sz val="12.5"/>
      <color theme="1"/>
      <name val="Arial Narrow"/>
      <family val="2"/>
    </font>
    <font>
      <b/>
      <sz val="12"/>
      <color theme="1"/>
      <name val="Arial Narrow"/>
      <family val="2"/>
    </font>
    <font>
      <b/>
      <sz val="10"/>
      <color theme="1"/>
      <name val="Arial Narrow"/>
      <family val="2"/>
    </font>
    <font>
      <sz val="10"/>
      <color rgb="FFFF0000"/>
      <name val="Arial Narrow"/>
      <family val="2"/>
    </font>
  </fonts>
  <fills count="7">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6" tint="0.79998168889431442"/>
        <bgColor indexed="64"/>
      </patternFill>
    </fill>
    <fill>
      <patternFill patternType="solid">
        <fgColor theme="5" tint="0.59999389629810485"/>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19">
    <xf numFmtId="0" fontId="0" fillId="0" borderId="0"/>
    <xf numFmtId="164" fontId="1" fillId="0" borderId="0" applyFon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7" fillId="0" borderId="0"/>
    <xf numFmtId="0" fontId="10" fillId="0" borderId="0"/>
    <xf numFmtId="0" fontId="10" fillId="0" borderId="0"/>
    <xf numFmtId="0" fontId="7" fillId="0" borderId="0"/>
    <xf numFmtId="0" fontId="7" fillId="0" borderId="0"/>
    <xf numFmtId="0" fontId="4" fillId="0" borderId="0" applyNumberFormat="0" applyFill="0" applyBorder="0" applyAlignment="0" applyProtection="0"/>
    <xf numFmtId="9" fontId="1" fillId="0" borderId="0" applyFont="0" applyFill="0" applyBorder="0" applyAlignment="0" applyProtection="0"/>
  </cellStyleXfs>
  <cellXfs count="59">
    <xf numFmtId="0" fontId="0" fillId="0" borderId="0" xfId="0"/>
    <xf numFmtId="0" fontId="2" fillId="2" borderId="0" xfId="0" applyFont="1" applyFill="1" applyAlignment="1">
      <alignment horizontal="center" vertical="center"/>
    </xf>
    <xf numFmtId="0" fontId="2" fillId="2" borderId="0" xfId="0" applyFont="1" applyFill="1" applyAlignment="1">
      <alignment horizontal="left" vertical="center" wrapText="1"/>
    </xf>
    <xf numFmtId="0" fontId="6" fillId="2" borderId="0" xfId="0" applyFont="1" applyFill="1" applyAlignment="1">
      <alignment horizontal="center" vertical="center"/>
    </xf>
    <xf numFmtId="0" fontId="9" fillId="2" borderId="0" xfId="0" applyFont="1" applyFill="1" applyAlignment="1">
      <alignment horizontal="center" vertical="center"/>
    </xf>
    <xf numFmtId="0" fontId="2" fillId="2" borderId="0" xfId="0" applyFont="1" applyFill="1" applyAlignment="1">
      <alignment horizontal="center" vertical="center" wrapText="1"/>
    </xf>
    <xf numFmtId="0" fontId="2" fillId="0" borderId="0" xfId="0" applyFont="1" applyAlignment="1">
      <alignment horizontal="center" vertical="center"/>
    </xf>
    <xf numFmtId="0" fontId="2" fillId="2" borderId="0" xfId="0" applyFont="1" applyFill="1" applyAlignment="1">
      <alignment horizontal="left" vertical="center"/>
    </xf>
    <xf numFmtId="0" fontId="2" fillId="0" borderId="0" xfId="0" applyFont="1" applyAlignment="1">
      <alignment horizontal="left" vertical="center"/>
    </xf>
    <xf numFmtId="0" fontId="6" fillId="2" borderId="0" xfId="0" applyFont="1" applyFill="1" applyAlignment="1">
      <alignment horizontal="left" vertical="center"/>
    </xf>
    <xf numFmtId="0" fontId="9" fillId="2" borderId="0" xfId="0" applyFont="1" applyFill="1" applyAlignment="1">
      <alignment horizontal="left" vertical="center"/>
    </xf>
    <xf numFmtId="0" fontId="6" fillId="3" borderId="1" xfId="0" applyFont="1" applyFill="1" applyBorder="1" applyAlignment="1">
      <alignment horizontal="center" vertical="center" wrapText="1"/>
    </xf>
    <xf numFmtId="0" fontId="6" fillId="3" borderId="2" xfId="0" applyFont="1" applyFill="1" applyBorder="1" applyAlignment="1">
      <alignment vertical="center" wrapText="1"/>
    </xf>
    <xf numFmtId="0" fontId="11" fillId="2" borderId="0" xfId="0" applyFont="1" applyFill="1" applyAlignment="1">
      <alignment horizontal="left" vertical="center" wrapText="1"/>
    </xf>
    <xf numFmtId="164" fontId="11" fillId="2" borderId="1" xfId="1" applyFont="1" applyFill="1" applyBorder="1" applyAlignment="1">
      <alignment horizontal="left" vertical="center" wrapText="1"/>
    </xf>
    <xf numFmtId="0" fontId="11" fillId="0" borderId="0" xfId="0" applyFont="1" applyAlignment="1">
      <alignment horizontal="left" vertical="center" wrapText="1"/>
    </xf>
    <xf numFmtId="0" fontId="11" fillId="2" borderId="1" xfId="0" applyFont="1" applyFill="1" applyBorder="1" applyAlignment="1">
      <alignment horizontal="center" vertical="center" wrapText="1"/>
    </xf>
    <xf numFmtId="0" fontId="11" fillId="2" borderId="0" xfId="0" applyFont="1" applyFill="1" applyAlignment="1">
      <alignment horizontal="center" vertical="center"/>
    </xf>
    <xf numFmtId="0" fontId="11" fillId="2" borderId="0" xfId="0" applyFont="1" applyFill="1" applyAlignment="1">
      <alignment horizontal="left" vertical="center"/>
    </xf>
    <xf numFmtId="164" fontId="11" fillId="3" borderId="1" xfId="1" applyFont="1" applyFill="1" applyBorder="1" applyAlignment="1">
      <alignment horizontal="left" vertical="center" wrapText="1"/>
    </xf>
    <xf numFmtId="0" fontId="6" fillId="3" borderId="2" xfId="0" applyFont="1" applyFill="1" applyBorder="1" applyAlignment="1">
      <alignment horizontal="center" vertical="center" wrapText="1"/>
    </xf>
    <xf numFmtId="0" fontId="1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3" fillId="3" borderId="3" xfId="0" applyFont="1" applyFill="1" applyBorder="1" applyAlignment="1">
      <alignment vertical="center" wrapText="1"/>
    </xf>
    <xf numFmtId="164" fontId="3" fillId="3" borderId="3" xfId="0" applyNumberFormat="1" applyFont="1" applyFill="1" applyBorder="1" applyAlignment="1">
      <alignment vertical="center" wrapText="1"/>
    </xf>
    <xf numFmtId="0" fontId="14" fillId="0" borderId="1" xfId="0" applyFont="1" applyBorder="1" applyAlignment="1">
      <alignment horizontal="justify" vertical="center" wrapText="1"/>
    </xf>
    <xf numFmtId="0" fontId="13" fillId="2" borderId="0" xfId="0" applyFont="1" applyFill="1" applyAlignment="1">
      <alignment horizontal="left" vertical="center"/>
    </xf>
    <xf numFmtId="0" fontId="3" fillId="2" borderId="0" xfId="0" applyFont="1" applyFill="1" applyAlignment="1">
      <alignment horizontal="left" vertical="center"/>
    </xf>
    <xf numFmtId="0" fontId="3" fillId="2" borderId="0" xfId="0" applyFont="1" applyFill="1" applyAlignment="1">
      <alignment horizontal="left" vertical="center" wrapText="1"/>
    </xf>
    <xf numFmtId="10" fontId="2" fillId="0" borderId="0" xfId="0" applyNumberFormat="1" applyFont="1" applyAlignment="1">
      <alignment horizontal="center" vertical="center"/>
    </xf>
    <xf numFmtId="0" fontId="6" fillId="5" borderId="1" xfId="0" applyFont="1" applyFill="1" applyBorder="1" applyAlignment="1">
      <alignment horizontal="center" vertical="center" wrapText="1"/>
    </xf>
    <xf numFmtId="164" fontId="11" fillId="5" borderId="1" xfId="1" applyFont="1" applyFill="1" applyBorder="1" applyAlignment="1">
      <alignment horizontal="left" vertical="center" wrapText="1"/>
    </xf>
    <xf numFmtId="9" fontId="17" fillId="0" borderId="1" xfId="18" applyFont="1" applyFill="1" applyBorder="1" applyAlignment="1">
      <alignment horizontal="center" vertical="center" wrapText="1"/>
    </xf>
    <xf numFmtId="9" fontId="2" fillId="0" borderId="0" xfId="0" applyNumberFormat="1" applyFont="1" applyAlignment="1">
      <alignment horizontal="center" vertical="center"/>
    </xf>
    <xf numFmtId="164" fontId="11" fillId="6" borderId="1" xfId="1" applyFont="1" applyFill="1" applyBorder="1" applyAlignment="1">
      <alignment horizontal="left" vertical="center" wrapText="1"/>
    </xf>
    <xf numFmtId="0" fontId="11" fillId="2" borderId="4" xfId="0" applyFont="1" applyFill="1" applyBorder="1" applyAlignment="1">
      <alignment vertical="center" wrapText="1"/>
    </xf>
    <xf numFmtId="164" fontId="11" fillId="0" borderId="1" xfId="1" applyFont="1" applyFill="1" applyBorder="1" applyAlignment="1">
      <alignment horizontal="left" vertical="center" wrapText="1"/>
    </xf>
    <xf numFmtId="3" fontId="3" fillId="0" borderId="0" xfId="0" applyNumberFormat="1" applyFont="1" applyAlignment="1">
      <alignment horizontal="right" vertical="center"/>
    </xf>
    <xf numFmtId="165" fontId="3" fillId="0" borderId="0" xfId="0" applyNumberFormat="1" applyFont="1" applyAlignment="1">
      <alignment horizontal="left" vertical="center"/>
    </xf>
    <xf numFmtId="165" fontId="2" fillId="0" borderId="0" xfId="0" applyNumberFormat="1" applyFont="1" applyAlignment="1">
      <alignment horizontal="left" vertical="center"/>
    </xf>
    <xf numFmtId="166" fontId="2" fillId="0" borderId="0" xfId="0" applyNumberFormat="1" applyFont="1" applyAlignment="1">
      <alignment horizontal="center" vertical="center"/>
    </xf>
    <xf numFmtId="0" fontId="6" fillId="3" borderId="0" xfId="0" applyFont="1" applyFill="1" applyAlignment="1">
      <alignment horizontal="center" vertical="center"/>
    </xf>
    <xf numFmtId="0" fontId="8" fillId="2" borderId="0" xfId="0" applyFont="1" applyFill="1" applyAlignment="1">
      <alignment horizontal="center" vertical="center"/>
    </xf>
    <xf numFmtId="0" fontId="3" fillId="4" borderId="0" xfId="0" applyFont="1" applyFill="1" applyAlignment="1">
      <alignment horizontal="center" vertical="center" wrapText="1"/>
    </xf>
    <xf numFmtId="0" fontId="11" fillId="3" borderId="0" xfId="0" applyFont="1" applyFill="1" applyAlignment="1">
      <alignment horizontal="center" vertical="center"/>
    </xf>
    <xf numFmtId="0" fontId="11" fillId="3" borderId="0" xfId="0" applyFont="1" applyFill="1" applyAlignment="1">
      <alignment horizontal="center" vertical="center" wrapText="1"/>
    </xf>
    <xf numFmtId="0" fontId="4" fillId="3" borderId="0" xfId="17" applyFill="1" applyAlignment="1">
      <alignment horizontal="center" vertical="center" wrapText="1"/>
    </xf>
    <xf numFmtId="0" fontId="13" fillId="2" borderId="0" xfId="0" applyFont="1" applyFill="1" applyAlignment="1">
      <alignment horizontal="left" vertical="center" wrapText="1"/>
    </xf>
    <xf numFmtId="14" fontId="6" fillId="3" borderId="0" xfId="0" applyNumberFormat="1" applyFont="1" applyFill="1" applyAlignment="1">
      <alignment horizontal="center" vertical="center"/>
    </xf>
    <xf numFmtId="0" fontId="11" fillId="2" borderId="4" xfId="0" applyFont="1" applyFill="1" applyBorder="1" applyAlignment="1">
      <alignment horizontal="left" vertical="center" wrapText="1"/>
    </xf>
    <xf numFmtId="0" fontId="12" fillId="3" borderId="0" xfId="0" applyFont="1" applyFill="1" applyAlignment="1">
      <alignment horizontal="center" vertical="center"/>
    </xf>
    <xf numFmtId="0" fontId="16" fillId="5" borderId="1" xfId="0" applyFont="1" applyFill="1" applyBorder="1" applyAlignment="1">
      <alignment horizontal="center" vertical="center" wrapText="1"/>
    </xf>
    <xf numFmtId="0" fontId="16" fillId="3" borderId="5" xfId="0" applyFont="1" applyFill="1" applyBorder="1" applyAlignment="1">
      <alignment horizontal="center" vertical="center" wrapText="1"/>
    </xf>
    <xf numFmtId="0" fontId="16" fillId="3" borderId="6" xfId="0" applyFont="1" applyFill="1" applyBorder="1" applyAlignment="1">
      <alignment horizontal="center" vertical="center" wrapText="1"/>
    </xf>
    <xf numFmtId="0" fontId="16" fillId="3" borderId="7" xfId="0" applyFont="1" applyFill="1" applyBorder="1" applyAlignment="1">
      <alignment horizontal="center" vertical="center" wrapText="1"/>
    </xf>
    <xf numFmtId="0" fontId="3" fillId="0" borderId="4" xfId="0" applyFont="1" applyBorder="1" applyAlignment="1">
      <alignment horizontal="center" vertical="center"/>
    </xf>
    <xf numFmtId="0" fontId="6" fillId="5" borderId="2" xfId="0" applyFont="1" applyFill="1" applyBorder="1" applyAlignment="1">
      <alignment horizontal="center" vertical="center" wrapText="1"/>
    </xf>
    <xf numFmtId="0" fontId="6" fillId="5" borderId="8" xfId="0" applyFont="1" applyFill="1" applyBorder="1" applyAlignment="1">
      <alignment horizontal="center" vertical="center" wrapText="1"/>
    </xf>
    <xf numFmtId="0" fontId="6" fillId="5" borderId="3" xfId="0" applyFont="1" applyFill="1" applyBorder="1" applyAlignment="1">
      <alignment horizontal="center" vertical="center" wrapText="1"/>
    </xf>
  </cellXfs>
  <cellStyles count="19">
    <cellStyle name="Hipervínculo" xfId="2" builtinId="8" hidden="1"/>
    <cellStyle name="Hipervínculo" xfId="4" builtinId="8" hidden="1"/>
    <cellStyle name="Hipervínculo" xfId="6" builtinId="8" hidden="1"/>
    <cellStyle name="Hipervínculo" xfId="8" builtinId="8" hidden="1"/>
    <cellStyle name="Hipervínculo" xfId="10" builtinId="8" hidden="1"/>
    <cellStyle name="Hipervínculo" xfId="17" builtinId="8"/>
    <cellStyle name="Hipervínculo visitado" xfId="3" builtinId="9" hidden="1"/>
    <cellStyle name="Hipervínculo visitado" xfId="5" builtinId="9" hidden="1"/>
    <cellStyle name="Hipervínculo visitado" xfId="7" builtinId="9" hidden="1"/>
    <cellStyle name="Hipervínculo visitado" xfId="9" builtinId="9" hidden="1"/>
    <cellStyle name="Hipervínculo visitado" xfId="11" builtinId="9" hidden="1"/>
    <cellStyle name="Moneda" xfId="1" builtinId="4"/>
    <cellStyle name="Normal" xfId="0" builtinId="0"/>
    <cellStyle name="Normal 2" xfId="12" xr:uid="{00000000-0005-0000-0000-00000D000000}"/>
    <cellStyle name="Normal 2 10" xfId="15" xr:uid="{00000000-0005-0000-0000-00000E000000}"/>
    <cellStyle name="Normal 2 2" xfId="16" xr:uid="{00000000-0005-0000-0000-00000F000000}"/>
    <cellStyle name="Normal 4" xfId="13" xr:uid="{00000000-0005-0000-0000-000010000000}"/>
    <cellStyle name="Normal 4 4" xfId="14" xr:uid="{00000000-0005-0000-0000-000011000000}"/>
    <cellStyle name="Porcentaje" xfId="18"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47624</xdr:colOff>
      <xdr:row>0</xdr:row>
      <xdr:rowOff>9525</xdr:rowOff>
    </xdr:from>
    <xdr:to>
      <xdr:col>2</xdr:col>
      <xdr:colOff>1209675</xdr:colOff>
      <xdr:row>3</xdr:row>
      <xdr:rowOff>257175</xdr:rowOff>
    </xdr:to>
    <xdr:pic>
      <xdr:nvPicPr>
        <xdr:cNvPr id="4" name="Imagen 3">
          <a:extLst>
            <a:ext uri="{FF2B5EF4-FFF2-40B4-BE49-F238E27FC236}">
              <a16:creationId xmlns:a16="http://schemas.microsoft.com/office/drawing/2014/main" id="{00000000-0008-0000-0000-000004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3393" r="77254"/>
        <a:stretch/>
      </xdr:blipFill>
      <xdr:spPr bwMode="auto">
        <a:xfrm>
          <a:off x="457199" y="219075"/>
          <a:ext cx="1162051" cy="933450"/>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2</xdr:col>
      <xdr:colOff>876300</xdr:colOff>
      <xdr:row>72</xdr:row>
      <xdr:rowOff>123824</xdr:rowOff>
    </xdr:from>
    <xdr:to>
      <xdr:col>6</xdr:col>
      <xdr:colOff>800100</xdr:colOff>
      <xdr:row>77</xdr:row>
      <xdr:rowOff>133349</xdr:rowOff>
    </xdr:to>
    <xdr:pic>
      <xdr:nvPicPr>
        <xdr:cNvPr id="5" name="Imagen 4">
          <a:extLst>
            <a:ext uri="{FF2B5EF4-FFF2-40B4-BE49-F238E27FC236}">
              <a16:creationId xmlns:a16="http://schemas.microsoft.com/office/drawing/2014/main" id="{00000000-0008-0000-00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85875" y="8181974"/>
          <a:ext cx="6657975" cy="105727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47624</xdr:colOff>
      <xdr:row>0</xdr:row>
      <xdr:rowOff>9525</xdr:rowOff>
    </xdr:from>
    <xdr:to>
      <xdr:col>2</xdr:col>
      <xdr:colOff>1209675</xdr:colOff>
      <xdr:row>3</xdr:row>
      <xdr:rowOff>213111</xdr:rowOff>
    </xdr:to>
    <xdr:pic>
      <xdr:nvPicPr>
        <xdr:cNvPr id="2" name="Imagen 1">
          <a:extLst>
            <a:ext uri="{FF2B5EF4-FFF2-40B4-BE49-F238E27FC236}">
              <a16:creationId xmlns:a16="http://schemas.microsoft.com/office/drawing/2014/main" id="{8BC9EEDA-BE40-EF49-A651-8350FD4A1A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3393" r="77254"/>
        <a:stretch/>
      </xdr:blipFill>
      <xdr:spPr bwMode="auto">
        <a:xfrm>
          <a:off x="1241424" y="9525"/>
          <a:ext cx="1162051" cy="920750"/>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2</xdr:col>
      <xdr:colOff>876300</xdr:colOff>
      <xdr:row>62</xdr:row>
      <xdr:rowOff>123824</xdr:rowOff>
    </xdr:from>
    <xdr:to>
      <xdr:col>4</xdr:col>
      <xdr:colOff>2585072</xdr:colOff>
      <xdr:row>67</xdr:row>
      <xdr:rowOff>133350</xdr:rowOff>
    </xdr:to>
    <xdr:pic>
      <xdr:nvPicPr>
        <xdr:cNvPr id="3" name="Imagen 2">
          <a:extLst>
            <a:ext uri="{FF2B5EF4-FFF2-40B4-BE49-F238E27FC236}">
              <a16:creationId xmlns:a16="http://schemas.microsoft.com/office/drawing/2014/main" id="{552E9B65-7283-0640-AED8-4AA759AA8C01}"/>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070100" y="18310224"/>
          <a:ext cx="7632700" cy="898525"/>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78"/>
  <sheetViews>
    <sheetView view="pageBreakPreview" topLeftCell="A59" zoomScaleSheetLayoutView="100" workbookViewId="0">
      <selection activeCell="C4" sqref="C4"/>
    </sheetView>
  </sheetViews>
  <sheetFormatPr baseColWidth="10" defaultColWidth="10.85546875" defaultRowHeight="16.5"/>
  <cols>
    <col min="1" max="1" width="2" style="8" customWidth="1"/>
    <col min="2" max="2" width="13.42578125" style="8" bestFit="1" customWidth="1"/>
    <col min="3" max="3" width="62.42578125" style="8" customWidth="1"/>
    <col min="4" max="4" width="11" style="8" customWidth="1"/>
    <col min="5" max="5" width="10.42578125" style="6" customWidth="1"/>
    <col min="6" max="6" width="17.42578125" style="8" customWidth="1"/>
    <col min="7" max="7" width="24.42578125" style="8" customWidth="1"/>
    <col min="8" max="8" width="24.85546875" style="8" customWidth="1"/>
    <col min="9" max="9" width="13.42578125" style="8" bestFit="1" customWidth="1"/>
    <col min="10" max="16384" width="10.85546875" style="8"/>
  </cols>
  <sheetData>
    <row r="1" spans="1:9" ht="23.25">
      <c r="A1" s="7"/>
      <c r="B1" s="7"/>
      <c r="C1" s="42"/>
      <c r="D1" s="42"/>
      <c r="E1" s="42"/>
      <c r="F1" s="42"/>
      <c r="G1" s="42"/>
      <c r="H1" s="42"/>
    </row>
    <row r="2" spans="1:9" ht="23.25">
      <c r="A2" s="7"/>
      <c r="B2" s="7"/>
      <c r="C2" s="42" t="s">
        <v>19</v>
      </c>
      <c r="D2" s="42"/>
      <c r="E2" s="42"/>
      <c r="F2" s="42"/>
      <c r="G2" s="42"/>
      <c r="H2" s="42"/>
    </row>
    <row r="3" spans="1:9" ht="7.5" customHeight="1">
      <c r="A3" s="7"/>
      <c r="B3" s="7"/>
      <c r="C3" s="7"/>
      <c r="D3" s="7"/>
      <c r="E3" s="1"/>
      <c r="F3" s="9"/>
      <c r="G3" s="10"/>
      <c r="H3" s="10"/>
    </row>
    <row r="4" spans="1:9" ht="87.75" customHeight="1">
      <c r="A4" s="7"/>
      <c r="B4" s="7"/>
      <c r="C4" s="28" t="s">
        <v>18</v>
      </c>
      <c r="D4" s="9"/>
      <c r="E4" s="43" t="s">
        <v>22</v>
      </c>
      <c r="F4" s="43"/>
      <c r="G4" s="43"/>
      <c r="H4" s="43"/>
    </row>
    <row r="5" spans="1:9" ht="11.25" customHeight="1">
      <c r="A5" s="7"/>
      <c r="B5" s="7"/>
      <c r="C5" s="7"/>
      <c r="D5" s="10"/>
      <c r="E5" s="4"/>
      <c r="F5" s="10"/>
      <c r="G5" s="10"/>
      <c r="H5" s="10"/>
    </row>
    <row r="6" spans="1:9" ht="18" customHeight="1">
      <c r="A6" s="7"/>
      <c r="B6" s="7"/>
      <c r="C6" s="27" t="s">
        <v>0</v>
      </c>
      <c r="D6" s="9"/>
      <c r="E6" s="41" t="s">
        <v>66</v>
      </c>
      <c r="F6" s="41"/>
      <c r="G6" s="41"/>
      <c r="H6" s="41"/>
      <c r="I6"/>
    </row>
    <row r="7" spans="1:9" ht="3.75" customHeight="1">
      <c r="A7" s="7"/>
      <c r="B7" s="7"/>
      <c r="C7" s="27"/>
      <c r="D7" s="9"/>
      <c r="E7" s="3"/>
      <c r="F7" s="9"/>
      <c r="G7" s="10"/>
      <c r="H7" s="10"/>
    </row>
    <row r="8" spans="1:9" ht="19.5" customHeight="1">
      <c r="A8" s="7"/>
      <c r="B8" s="7"/>
      <c r="C8" s="27" t="s">
        <v>16</v>
      </c>
      <c r="D8" s="9"/>
      <c r="E8" s="41" t="s">
        <v>67</v>
      </c>
      <c r="F8" s="41"/>
      <c r="G8" s="41"/>
      <c r="H8" s="41"/>
    </row>
    <row r="9" spans="1:9" ht="3.75" customHeight="1">
      <c r="A9" s="7"/>
      <c r="B9" s="7"/>
      <c r="C9" s="27"/>
      <c r="D9" s="9"/>
      <c r="E9" s="3"/>
      <c r="F9" s="9"/>
      <c r="G9" s="10"/>
      <c r="H9" s="10"/>
    </row>
    <row r="10" spans="1:9" ht="18" customHeight="1">
      <c r="A10" s="7"/>
      <c r="B10" s="7"/>
      <c r="C10" s="27" t="s">
        <v>1</v>
      </c>
      <c r="D10" s="9"/>
      <c r="E10" s="41" t="s">
        <v>68</v>
      </c>
      <c r="F10" s="41"/>
      <c r="G10" s="41"/>
      <c r="H10" s="41"/>
    </row>
    <row r="11" spans="1:9" ht="4.5" customHeight="1">
      <c r="A11" s="7"/>
      <c r="B11" s="7"/>
      <c r="C11" s="27"/>
      <c r="D11" s="9"/>
      <c r="E11" s="3"/>
      <c r="F11" s="9"/>
      <c r="G11" s="10"/>
      <c r="H11" s="10"/>
    </row>
    <row r="12" spans="1:9" ht="18.75" customHeight="1">
      <c r="A12" s="7"/>
      <c r="B12" s="7"/>
      <c r="C12" s="27" t="s">
        <v>2</v>
      </c>
      <c r="D12" s="9"/>
      <c r="E12" s="48">
        <v>45691</v>
      </c>
      <c r="F12" s="41"/>
      <c r="G12" s="41"/>
      <c r="H12" s="41"/>
    </row>
    <row r="13" spans="1:9" ht="6.75" customHeight="1">
      <c r="A13" s="7"/>
      <c r="B13" s="7"/>
      <c r="C13" s="9"/>
      <c r="D13" s="9"/>
      <c r="E13" s="3"/>
      <c r="F13" s="9"/>
      <c r="G13" s="9"/>
      <c r="H13" s="9"/>
    </row>
    <row r="14" spans="1:9" ht="11.25" customHeight="1">
      <c r="A14" s="7"/>
      <c r="B14" s="7"/>
      <c r="C14" s="2"/>
      <c r="D14" s="2"/>
      <c r="E14" s="5"/>
      <c r="F14" s="2"/>
      <c r="G14" s="2"/>
      <c r="H14" s="2"/>
    </row>
    <row r="15" spans="1:9" ht="47.25" customHeight="1">
      <c r="A15" s="7"/>
      <c r="B15" s="11" t="s">
        <v>7</v>
      </c>
      <c r="C15" s="11" t="s">
        <v>9</v>
      </c>
      <c r="D15" s="11" t="s">
        <v>8</v>
      </c>
      <c r="E15" s="11" t="s">
        <v>11</v>
      </c>
      <c r="F15" s="11" t="s">
        <v>21</v>
      </c>
      <c r="G15" s="11" t="s">
        <v>12</v>
      </c>
      <c r="H15" s="11" t="s">
        <v>10</v>
      </c>
    </row>
    <row r="16" spans="1:9" ht="16.5" customHeight="1">
      <c r="A16" s="7"/>
      <c r="B16" s="12"/>
      <c r="C16" s="12"/>
      <c r="D16" s="12"/>
      <c r="E16" s="20" t="s">
        <v>13</v>
      </c>
      <c r="F16" s="20" t="s">
        <v>14</v>
      </c>
      <c r="G16" s="20" t="s">
        <v>15</v>
      </c>
      <c r="H16" s="20" t="s">
        <v>20</v>
      </c>
    </row>
    <row r="17" spans="1:8" s="15" customFormat="1" ht="17.25">
      <c r="A17" s="13"/>
      <c r="B17" s="16">
        <v>1</v>
      </c>
      <c r="C17" s="25" t="s">
        <v>23</v>
      </c>
      <c r="D17" s="21" t="s">
        <v>8</v>
      </c>
      <c r="E17" s="22">
        <v>1</v>
      </c>
      <c r="F17" s="19">
        <v>450000</v>
      </c>
      <c r="G17" s="14">
        <f>+F17*19%</f>
        <v>85500</v>
      </c>
      <c r="H17" s="14">
        <f t="shared" ref="H17:H53" si="0">(F17+G17)*E17</f>
        <v>535500</v>
      </c>
    </row>
    <row r="18" spans="1:8" s="15" customFormat="1" ht="17.25">
      <c r="A18" s="13"/>
      <c r="B18" s="16">
        <v>2</v>
      </c>
      <c r="C18" s="25" t="s">
        <v>34</v>
      </c>
      <c r="D18" s="21" t="s">
        <v>8</v>
      </c>
      <c r="E18" s="22">
        <v>1</v>
      </c>
      <c r="F18" s="19">
        <v>450000</v>
      </c>
      <c r="G18" s="14">
        <f t="shared" ref="G18:G53" si="1">+F18*19%</f>
        <v>85500</v>
      </c>
      <c r="H18" s="14">
        <f t="shared" si="0"/>
        <v>535500</v>
      </c>
    </row>
    <row r="19" spans="1:8" s="15" customFormat="1" ht="17.25">
      <c r="A19" s="13"/>
      <c r="B19" s="16">
        <v>3</v>
      </c>
      <c r="C19" s="25" t="s">
        <v>41</v>
      </c>
      <c r="D19" s="21" t="s">
        <v>8</v>
      </c>
      <c r="E19" s="22">
        <v>1</v>
      </c>
      <c r="F19" s="19">
        <v>650000</v>
      </c>
      <c r="G19" s="14">
        <f t="shared" si="1"/>
        <v>123500</v>
      </c>
      <c r="H19" s="14">
        <f t="shared" si="0"/>
        <v>773500</v>
      </c>
    </row>
    <row r="20" spans="1:8" s="15" customFormat="1" ht="17.25">
      <c r="A20" s="13"/>
      <c r="B20" s="16">
        <v>4</v>
      </c>
      <c r="C20" s="25" t="s">
        <v>35</v>
      </c>
      <c r="D20" s="21" t="s">
        <v>8</v>
      </c>
      <c r="E20" s="22">
        <v>1</v>
      </c>
      <c r="F20" s="19">
        <v>500000</v>
      </c>
      <c r="G20" s="14">
        <f t="shared" si="1"/>
        <v>95000</v>
      </c>
      <c r="H20" s="14">
        <f t="shared" si="0"/>
        <v>595000</v>
      </c>
    </row>
    <row r="21" spans="1:8" s="15" customFormat="1" ht="17.25">
      <c r="A21" s="13"/>
      <c r="B21" s="16">
        <v>5</v>
      </c>
      <c r="C21" s="25" t="s">
        <v>42</v>
      </c>
      <c r="D21" s="21" t="s">
        <v>8</v>
      </c>
      <c r="E21" s="22">
        <v>1</v>
      </c>
      <c r="F21" s="19">
        <v>750000</v>
      </c>
      <c r="G21" s="14">
        <f t="shared" si="1"/>
        <v>142500</v>
      </c>
      <c r="H21" s="14">
        <f t="shared" si="0"/>
        <v>892500</v>
      </c>
    </row>
    <row r="22" spans="1:8" s="15" customFormat="1" ht="17.25">
      <c r="A22" s="13"/>
      <c r="B22" s="16">
        <v>6</v>
      </c>
      <c r="C22" s="25" t="s">
        <v>36</v>
      </c>
      <c r="D22" s="21" t="s">
        <v>8</v>
      </c>
      <c r="E22" s="22">
        <v>1</v>
      </c>
      <c r="F22" s="19">
        <v>350000</v>
      </c>
      <c r="G22" s="14">
        <f t="shared" si="1"/>
        <v>66500</v>
      </c>
      <c r="H22" s="14">
        <f t="shared" si="0"/>
        <v>416500</v>
      </c>
    </row>
    <row r="23" spans="1:8" s="15" customFormat="1" ht="17.25">
      <c r="A23" s="13"/>
      <c r="B23" s="16">
        <v>7</v>
      </c>
      <c r="C23" s="25" t="s">
        <v>43</v>
      </c>
      <c r="D23" s="21" t="s">
        <v>8</v>
      </c>
      <c r="E23" s="22">
        <v>1</v>
      </c>
      <c r="F23" s="19">
        <v>550000</v>
      </c>
      <c r="G23" s="14">
        <f t="shared" si="1"/>
        <v>104500</v>
      </c>
      <c r="H23" s="14">
        <f t="shared" si="0"/>
        <v>654500</v>
      </c>
    </row>
    <row r="24" spans="1:8" s="15" customFormat="1" ht="17.25">
      <c r="A24" s="13"/>
      <c r="B24" s="16">
        <v>8</v>
      </c>
      <c r="C24" s="25" t="s">
        <v>37</v>
      </c>
      <c r="D24" s="21" t="s">
        <v>8</v>
      </c>
      <c r="E24" s="22">
        <v>1</v>
      </c>
      <c r="F24" s="19">
        <v>600000</v>
      </c>
      <c r="G24" s="14">
        <f t="shared" si="1"/>
        <v>114000</v>
      </c>
      <c r="H24" s="14">
        <f t="shared" si="0"/>
        <v>714000</v>
      </c>
    </row>
    <row r="25" spans="1:8" s="15" customFormat="1" ht="17.25">
      <c r="A25" s="13"/>
      <c r="B25" s="16">
        <v>9</v>
      </c>
      <c r="C25" s="25" t="s">
        <v>44</v>
      </c>
      <c r="D25" s="21" t="s">
        <v>8</v>
      </c>
      <c r="E25" s="22">
        <v>1</v>
      </c>
      <c r="F25" s="19">
        <v>800000</v>
      </c>
      <c r="G25" s="14">
        <f t="shared" si="1"/>
        <v>152000</v>
      </c>
      <c r="H25" s="14">
        <f t="shared" si="0"/>
        <v>952000</v>
      </c>
    </row>
    <row r="26" spans="1:8" s="15" customFormat="1" ht="17.25">
      <c r="A26" s="13"/>
      <c r="B26" s="16">
        <v>10</v>
      </c>
      <c r="C26" s="25" t="s">
        <v>38</v>
      </c>
      <c r="D26" s="21" t="s">
        <v>8</v>
      </c>
      <c r="E26" s="22">
        <v>1</v>
      </c>
      <c r="F26" s="19">
        <v>950000</v>
      </c>
      <c r="G26" s="14">
        <f t="shared" si="1"/>
        <v>180500</v>
      </c>
      <c r="H26" s="14">
        <f t="shared" si="0"/>
        <v>1130500</v>
      </c>
    </row>
    <row r="27" spans="1:8" s="15" customFormat="1" ht="17.25">
      <c r="A27" s="13"/>
      <c r="B27" s="16">
        <v>11</v>
      </c>
      <c r="C27" s="25" t="s">
        <v>45</v>
      </c>
      <c r="D27" s="21" t="s">
        <v>8</v>
      </c>
      <c r="E27" s="22">
        <v>1</v>
      </c>
      <c r="F27" s="19">
        <v>1300000</v>
      </c>
      <c r="G27" s="14">
        <f t="shared" si="1"/>
        <v>247000</v>
      </c>
      <c r="H27" s="14">
        <f t="shared" si="0"/>
        <v>1547000</v>
      </c>
    </row>
    <row r="28" spans="1:8" s="15" customFormat="1" ht="17.25">
      <c r="A28" s="13"/>
      <c r="B28" s="16">
        <v>12</v>
      </c>
      <c r="C28" s="25" t="s">
        <v>39</v>
      </c>
      <c r="D28" s="21" t="s">
        <v>8</v>
      </c>
      <c r="E28" s="22">
        <v>1</v>
      </c>
      <c r="F28" s="19">
        <v>650000</v>
      </c>
      <c r="G28" s="14">
        <f t="shared" si="1"/>
        <v>123500</v>
      </c>
      <c r="H28" s="14">
        <f t="shared" si="0"/>
        <v>773500</v>
      </c>
    </row>
    <row r="29" spans="1:8" s="15" customFormat="1" ht="17.25">
      <c r="A29" s="13"/>
      <c r="B29" s="16">
        <v>13</v>
      </c>
      <c r="C29" s="25" t="s">
        <v>40</v>
      </c>
      <c r="D29" s="21" t="s">
        <v>8</v>
      </c>
      <c r="E29" s="22">
        <v>1</v>
      </c>
      <c r="F29" s="19">
        <v>1350000</v>
      </c>
      <c r="G29" s="14">
        <f t="shared" si="1"/>
        <v>256500</v>
      </c>
      <c r="H29" s="14">
        <f t="shared" si="0"/>
        <v>1606500</v>
      </c>
    </row>
    <row r="30" spans="1:8" s="15" customFormat="1" ht="17.25">
      <c r="A30" s="13"/>
      <c r="B30" s="16">
        <v>14</v>
      </c>
      <c r="C30" s="25" t="s">
        <v>46</v>
      </c>
      <c r="D30" s="21" t="s">
        <v>8</v>
      </c>
      <c r="E30" s="22">
        <v>1</v>
      </c>
      <c r="F30" s="19">
        <v>450000</v>
      </c>
      <c r="G30" s="14">
        <f t="shared" si="1"/>
        <v>85500</v>
      </c>
      <c r="H30" s="14">
        <f t="shared" si="0"/>
        <v>535500</v>
      </c>
    </row>
    <row r="31" spans="1:8" s="15" customFormat="1" ht="17.25">
      <c r="A31" s="13"/>
      <c r="B31" s="16">
        <v>15</v>
      </c>
      <c r="C31" s="25" t="s">
        <v>47</v>
      </c>
      <c r="D31" s="21" t="s">
        <v>8</v>
      </c>
      <c r="E31" s="22">
        <v>1</v>
      </c>
      <c r="F31" s="19">
        <v>650000</v>
      </c>
      <c r="G31" s="14">
        <f t="shared" si="1"/>
        <v>123500</v>
      </c>
      <c r="H31" s="14">
        <f t="shared" si="0"/>
        <v>773500</v>
      </c>
    </row>
    <row r="32" spans="1:8" s="15" customFormat="1" ht="17.25">
      <c r="A32" s="13"/>
      <c r="B32" s="16">
        <v>16</v>
      </c>
      <c r="C32" s="25" t="s">
        <v>49</v>
      </c>
      <c r="D32" s="21" t="s">
        <v>8</v>
      </c>
      <c r="E32" s="22">
        <v>1</v>
      </c>
      <c r="F32" s="19">
        <v>300000</v>
      </c>
      <c r="G32" s="14">
        <f t="shared" si="1"/>
        <v>57000</v>
      </c>
      <c r="H32" s="14">
        <f t="shared" si="0"/>
        <v>357000</v>
      </c>
    </row>
    <row r="33" spans="1:8" s="15" customFormat="1" ht="17.25">
      <c r="A33" s="13"/>
      <c r="B33" s="16">
        <v>17</v>
      </c>
      <c r="C33" s="25" t="s">
        <v>48</v>
      </c>
      <c r="D33" s="21" t="s">
        <v>8</v>
      </c>
      <c r="E33" s="22">
        <v>1</v>
      </c>
      <c r="F33" s="19">
        <v>450000</v>
      </c>
      <c r="G33" s="14">
        <f t="shared" si="1"/>
        <v>85500</v>
      </c>
      <c r="H33" s="14">
        <f t="shared" si="0"/>
        <v>535500</v>
      </c>
    </row>
    <row r="34" spans="1:8" s="15" customFormat="1" ht="17.25">
      <c r="A34" s="13"/>
      <c r="B34" s="16">
        <v>18</v>
      </c>
      <c r="C34" s="25" t="s">
        <v>50</v>
      </c>
      <c r="D34" s="21" t="s">
        <v>8</v>
      </c>
      <c r="E34" s="22">
        <v>1</v>
      </c>
      <c r="F34" s="19">
        <v>350000</v>
      </c>
      <c r="G34" s="14">
        <f t="shared" si="1"/>
        <v>66500</v>
      </c>
      <c r="H34" s="14">
        <f t="shared" si="0"/>
        <v>416500</v>
      </c>
    </row>
    <row r="35" spans="1:8" s="15" customFormat="1" ht="17.25">
      <c r="A35" s="13"/>
      <c r="B35" s="16">
        <v>19</v>
      </c>
      <c r="C35" s="25" t="s">
        <v>51</v>
      </c>
      <c r="D35" s="21" t="s">
        <v>8</v>
      </c>
      <c r="E35" s="22">
        <v>1</v>
      </c>
      <c r="F35" s="19">
        <v>350000</v>
      </c>
      <c r="G35" s="14">
        <f t="shared" si="1"/>
        <v>66500</v>
      </c>
      <c r="H35" s="14">
        <f t="shared" si="0"/>
        <v>416500</v>
      </c>
    </row>
    <row r="36" spans="1:8" s="15" customFormat="1" ht="17.25">
      <c r="A36" s="13"/>
      <c r="B36" s="16">
        <v>20</v>
      </c>
      <c r="C36" s="25" t="s">
        <v>24</v>
      </c>
      <c r="D36" s="21" t="s">
        <v>8</v>
      </c>
      <c r="E36" s="22">
        <v>1</v>
      </c>
      <c r="F36" s="19">
        <v>70000</v>
      </c>
      <c r="G36" s="14">
        <f t="shared" si="1"/>
        <v>13300</v>
      </c>
      <c r="H36" s="14">
        <f t="shared" si="0"/>
        <v>83300</v>
      </c>
    </row>
    <row r="37" spans="1:8" s="15" customFormat="1" ht="17.25">
      <c r="A37" s="13"/>
      <c r="B37" s="16">
        <v>21</v>
      </c>
      <c r="C37" s="25" t="s">
        <v>52</v>
      </c>
      <c r="D37" s="21" t="s">
        <v>8</v>
      </c>
      <c r="E37" s="22">
        <v>1</v>
      </c>
      <c r="F37" s="19">
        <v>200000</v>
      </c>
      <c r="G37" s="14">
        <f t="shared" si="1"/>
        <v>38000</v>
      </c>
      <c r="H37" s="14">
        <f t="shared" si="0"/>
        <v>238000</v>
      </c>
    </row>
    <row r="38" spans="1:8" s="15" customFormat="1" ht="17.25">
      <c r="A38" s="13"/>
      <c r="B38" s="16">
        <v>22</v>
      </c>
      <c r="C38" s="25" t="s">
        <v>25</v>
      </c>
      <c r="D38" s="21" t="s">
        <v>8</v>
      </c>
      <c r="E38" s="22">
        <v>1</v>
      </c>
      <c r="F38" s="19">
        <v>1800000</v>
      </c>
      <c r="G38" s="14">
        <f t="shared" si="1"/>
        <v>342000</v>
      </c>
      <c r="H38" s="14">
        <f t="shared" si="0"/>
        <v>2142000</v>
      </c>
    </row>
    <row r="39" spans="1:8" s="15" customFormat="1" ht="17.25">
      <c r="A39" s="13"/>
      <c r="B39" s="16">
        <v>23</v>
      </c>
      <c r="C39" s="25" t="s">
        <v>26</v>
      </c>
      <c r="D39" s="21" t="s">
        <v>8</v>
      </c>
      <c r="E39" s="22">
        <v>1</v>
      </c>
      <c r="F39" s="19">
        <v>15000</v>
      </c>
      <c r="G39" s="14">
        <f t="shared" si="1"/>
        <v>2850</v>
      </c>
      <c r="H39" s="14">
        <f t="shared" si="0"/>
        <v>17850</v>
      </c>
    </row>
    <row r="40" spans="1:8" s="15" customFormat="1" ht="17.25">
      <c r="A40" s="13"/>
      <c r="B40" s="16">
        <v>24</v>
      </c>
      <c r="C40" s="25" t="s">
        <v>27</v>
      </c>
      <c r="D40" s="21" t="s">
        <v>8</v>
      </c>
      <c r="E40" s="22">
        <v>1</v>
      </c>
      <c r="F40" s="19">
        <v>6500</v>
      </c>
      <c r="G40" s="14">
        <f t="shared" si="1"/>
        <v>1235</v>
      </c>
      <c r="H40" s="14">
        <f t="shared" si="0"/>
        <v>7735</v>
      </c>
    </row>
    <row r="41" spans="1:8" s="15" customFormat="1" ht="17.25">
      <c r="A41" s="13"/>
      <c r="B41" s="16">
        <v>25</v>
      </c>
      <c r="C41" s="25" t="s">
        <v>53</v>
      </c>
      <c r="D41" s="21" t="s">
        <v>8</v>
      </c>
      <c r="E41" s="22">
        <v>1</v>
      </c>
      <c r="F41" s="19">
        <v>20000000</v>
      </c>
      <c r="G41" s="14">
        <f t="shared" si="1"/>
        <v>3800000</v>
      </c>
      <c r="H41" s="14">
        <f t="shared" si="0"/>
        <v>23800000</v>
      </c>
    </row>
    <row r="42" spans="1:8" s="15" customFormat="1" ht="17.25">
      <c r="A42" s="13"/>
      <c r="B42" s="16">
        <v>26</v>
      </c>
      <c r="C42" s="25" t="s">
        <v>54</v>
      </c>
      <c r="D42" s="21" t="s">
        <v>8</v>
      </c>
      <c r="E42" s="22">
        <v>1</v>
      </c>
      <c r="F42" s="19">
        <v>50000000</v>
      </c>
      <c r="G42" s="14">
        <f t="shared" si="1"/>
        <v>9500000</v>
      </c>
      <c r="H42" s="14">
        <f t="shared" si="0"/>
        <v>59500000</v>
      </c>
    </row>
    <row r="43" spans="1:8" s="15" customFormat="1" ht="17.25">
      <c r="A43" s="13"/>
      <c r="B43" s="16">
        <v>27</v>
      </c>
      <c r="C43" s="25" t="s">
        <v>55</v>
      </c>
      <c r="D43" s="21" t="s">
        <v>8</v>
      </c>
      <c r="E43" s="22">
        <v>1</v>
      </c>
      <c r="F43" s="19">
        <v>85000000</v>
      </c>
      <c r="G43" s="14">
        <f t="shared" si="1"/>
        <v>16150000</v>
      </c>
      <c r="H43" s="14">
        <f t="shared" si="0"/>
        <v>101150000</v>
      </c>
    </row>
    <row r="44" spans="1:8" s="15" customFormat="1" ht="17.25">
      <c r="A44" s="13"/>
      <c r="B44" s="16">
        <v>28</v>
      </c>
      <c r="C44" s="25" t="s">
        <v>56</v>
      </c>
      <c r="D44" s="21" t="s">
        <v>69</v>
      </c>
      <c r="E44" s="22">
        <v>1</v>
      </c>
      <c r="F44" s="19">
        <v>400000</v>
      </c>
      <c r="G44" s="14">
        <f t="shared" si="1"/>
        <v>76000</v>
      </c>
      <c r="H44" s="14">
        <f t="shared" si="0"/>
        <v>476000</v>
      </c>
    </row>
    <row r="45" spans="1:8" s="15" customFormat="1" ht="17.25">
      <c r="A45" s="13"/>
      <c r="B45" s="16">
        <v>29</v>
      </c>
      <c r="C45" s="25" t="s">
        <v>57</v>
      </c>
      <c r="D45" s="21" t="s">
        <v>8</v>
      </c>
      <c r="E45" s="22">
        <v>1</v>
      </c>
      <c r="F45" s="19">
        <v>35000</v>
      </c>
      <c r="G45" s="14">
        <f t="shared" si="1"/>
        <v>6650</v>
      </c>
      <c r="H45" s="14">
        <f t="shared" si="0"/>
        <v>41650</v>
      </c>
    </row>
    <row r="46" spans="1:8" s="15" customFormat="1" ht="17.25">
      <c r="A46" s="13"/>
      <c r="B46" s="16">
        <v>30</v>
      </c>
      <c r="C46" s="25" t="s">
        <v>58</v>
      </c>
      <c r="D46" s="21" t="s">
        <v>69</v>
      </c>
      <c r="E46" s="22">
        <v>1</v>
      </c>
      <c r="F46" s="19">
        <v>550000</v>
      </c>
      <c r="G46" s="14">
        <f t="shared" si="1"/>
        <v>104500</v>
      </c>
      <c r="H46" s="14">
        <f t="shared" si="0"/>
        <v>654500</v>
      </c>
    </row>
    <row r="47" spans="1:8" s="15" customFormat="1" ht="25.5">
      <c r="A47" s="13"/>
      <c r="B47" s="16">
        <v>31</v>
      </c>
      <c r="C47" s="25" t="s">
        <v>59</v>
      </c>
      <c r="D47" s="21" t="s">
        <v>70</v>
      </c>
      <c r="E47" s="22">
        <v>1</v>
      </c>
      <c r="F47" s="19">
        <v>450000</v>
      </c>
      <c r="G47" s="14">
        <f t="shared" si="1"/>
        <v>85500</v>
      </c>
      <c r="H47" s="14">
        <f t="shared" si="0"/>
        <v>535500</v>
      </c>
    </row>
    <row r="48" spans="1:8" s="15" customFormat="1" ht="17.25">
      <c r="A48" s="13"/>
      <c r="B48" s="16">
        <v>32</v>
      </c>
      <c r="C48" s="25" t="s">
        <v>60</v>
      </c>
      <c r="D48" s="21" t="s">
        <v>8</v>
      </c>
      <c r="E48" s="22">
        <v>1</v>
      </c>
      <c r="F48" s="19">
        <v>550000</v>
      </c>
      <c r="G48" s="14">
        <f t="shared" si="1"/>
        <v>104500</v>
      </c>
      <c r="H48" s="14">
        <f t="shared" si="0"/>
        <v>654500</v>
      </c>
    </row>
    <row r="49" spans="1:8" s="15" customFormat="1" ht="17.25">
      <c r="A49" s="13"/>
      <c r="B49" s="16">
        <v>33</v>
      </c>
      <c r="C49" s="25" t="s">
        <v>65</v>
      </c>
      <c r="D49" s="21" t="s">
        <v>8</v>
      </c>
      <c r="E49" s="22">
        <v>1</v>
      </c>
      <c r="F49" s="19">
        <v>1500000</v>
      </c>
      <c r="G49" s="14">
        <f t="shared" si="1"/>
        <v>285000</v>
      </c>
      <c r="H49" s="14">
        <f t="shared" si="0"/>
        <v>1785000</v>
      </c>
    </row>
    <row r="50" spans="1:8" s="15" customFormat="1" ht="17.25">
      <c r="A50" s="13"/>
      <c r="B50" s="16">
        <v>34</v>
      </c>
      <c r="C50" s="25" t="s">
        <v>61</v>
      </c>
      <c r="D50" s="21" t="s">
        <v>8</v>
      </c>
      <c r="E50" s="22">
        <v>1</v>
      </c>
      <c r="F50" s="19">
        <v>65000</v>
      </c>
      <c r="G50" s="14">
        <f t="shared" si="1"/>
        <v>12350</v>
      </c>
      <c r="H50" s="14">
        <f t="shared" si="0"/>
        <v>77350</v>
      </c>
    </row>
    <row r="51" spans="1:8" s="15" customFormat="1" ht="17.25">
      <c r="A51" s="13"/>
      <c r="B51" s="16">
        <v>35</v>
      </c>
      <c r="C51" s="25" t="s">
        <v>62</v>
      </c>
      <c r="D51" s="21" t="s">
        <v>8</v>
      </c>
      <c r="E51" s="22">
        <v>1</v>
      </c>
      <c r="F51" s="19">
        <v>75000</v>
      </c>
      <c r="G51" s="14">
        <f t="shared" si="1"/>
        <v>14250</v>
      </c>
      <c r="H51" s="14">
        <f t="shared" si="0"/>
        <v>89250</v>
      </c>
    </row>
    <row r="52" spans="1:8" s="15" customFormat="1" ht="17.25">
      <c r="A52" s="13"/>
      <c r="B52" s="16">
        <v>36</v>
      </c>
      <c r="C52" s="25" t="s">
        <v>63</v>
      </c>
      <c r="D52" s="21" t="s">
        <v>8</v>
      </c>
      <c r="E52" s="22">
        <v>1</v>
      </c>
      <c r="F52" s="19">
        <v>35000</v>
      </c>
      <c r="G52" s="14">
        <f t="shared" si="1"/>
        <v>6650</v>
      </c>
      <c r="H52" s="14">
        <f t="shared" si="0"/>
        <v>41650</v>
      </c>
    </row>
    <row r="53" spans="1:8" s="15" customFormat="1" ht="17.25">
      <c r="A53" s="13"/>
      <c r="B53" s="16">
        <v>37</v>
      </c>
      <c r="C53" s="25" t="s">
        <v>64</v>
      </c>
      <c r="D53" s="21" t="s">
        <v>8</v>
      </c>
      <c r="E53" s="22">
        <v>1</v>
      </c>
      <c r="F53" s="19">
        <v>25000</v>
      </c>
      <c r="G53" s="14">
        <f t="shared" si="1"/>
        <v>4750</v>
      </c>
      <c r="H53" s="14">
        <f t="shared" si="0"/>
        <v>29750</v>
      </c>
    </row>
    <row r="54" spans="1:8" ht="16.5" customHeight="1">
      <c r="B54" s="23" t="s">
        <v>10</v>
      </c>
      <c r="C54" s="23"/>
      <c r="D54" s="23"/>
      <c r="E54" s="23"/>
      <c r="F54" s="24">
        <f>SUM(F17:F53)</f>
        <v>172676500</v>
      </c>
      <c r="G54" s="24">
        <f>SUM(G17:G53)</f>
        <v>32808535</v>
      </c>
      <c r="H54" s="24">
        <f>SUM(H17:H53)</f>
        <v>205485035</v>
      </c>
    </row>
    <row r="55" spans="1:8">
      <c r="B55" s="49" t="s">
        <v>17</v>
      </c>
      <c r="C55" s="49"/>
      <c r="D55" s="49"/>
      <c r="E55" s="13"/>
      <c r="F55" s="13"/>
      <c r="G55" s="13"/>
      <c r="H55" s="13"/>
    </row>
    <row r="56" spans="1:8">
      <c r="B56" s="13"/>
      <c r="C56" s="13"/>
      <c r="D56" s="13"/>
      <c r="E56" s="13"/>
      <c r="F56" s="13"/>
      <c r="G56" s="13"/>
      <c r="H56" s="13"/>
    </row>
    <row r="57" spans="1:8" ht="37.5" customHeight="1">
      <c r="B57" s="26"/>
      <c r="C57" s="47" t="s">
        <v>28</v>
      </c>
      <c r="D57" s="47"/>
      <c r="E57" s="47"/>
      <c r="F57" s="47"/>
      <c r="G57" s="47"/>
      <c r="H57" s="47"/>
    </row>
    <row r="58" spans="1:8" ht="36" customHeight="1">
      <c r="B58" s="26"/>
      <c r="C58" s="47" t="s">
        <v>29</v>
      </c>
      <c r="D58" s="47"/>
      <c r="E58" s="47"/>
      <c r="F58" s="47"/>
      <c r="G58" s="47"/>
      <c r="H58" s="47"/>
    </row>
    <row r="59" spans="1:8" ht="48" customHeight="1">
      <c r="B59" s="26"/>
      <c r="C59" s="47" t="s">
        <v>30</v>
      </c>
      <c r="D59" s="47"/>
      <c r="E59" s="47"/>
      <c r="F59" s="47"/>
      <c r="G59" s="47"/>
      <c r="H59" s="47"/>
    </row>
    <row r="60" spans="1:8" ht="37.5" customHeight="1">
      <c r="B60" s="26"/>
      <c r="C60" s="47" t="s">
        <v>31</v>
      </c>
      <c r="D60" s="47"/>
      <c r="E60" s="47"/>
      <c r="F60" s="47"/>
      <c r="G60" s="47"/>
      <c r="H60" s="47"/>
    </row>
    <row r="61" spans="1:8" ht="48" customHeight="1">
      <c r="B61" s="26"/>
      <c r="C61" s="47" t="s">
        <v>32</v>
      </c>
      <c r="D61" s="47"/>
      <c r="E61" s="47"/>
      <c r="F61" s="47"/>
      <c r="G61" s="47"/>
      <c r="H61" s="47"/>
    </row>
    <row r="62" spans="1:8" ht="34.5" customHeight="1">
      <c r="B62" s="26"/>
      <c r="C62" s="47" t="s">
        <v>33</v>
      </c>
      <c r="D62" s="47"/>
      <c r="E62" s="47"/>
      <c r="F62" s="47"/>
      <c r="G62" s="47"/>
      <c r="H62" s="47"/>
    </row>
    <row r="63" spans="1:8" ht="41.25" customHeight="1">
      <c r="B63" s="7"/>
      <c r="C63" s="50"/>
      <c r="D63" s="50"/>
      <c r="E63" s="50"/>
      <c r="F63" s="50"/>
      <c r="G63" s="10"/>
      <c r="H63" s="10"/>
    </row>
    <row r="64" spans="1:8">
      <c r="B64" s="7"/>
      <c r="C64" s="27" t="s">
        <v>3</v>
      </c>
      <c r="D64" s="9"/>
      <c r="E64" s="4"/>
      <c r="F64" s="10"/>
      <c r="G64" s="10"/>
      <c r="H64" s="10"/>
    </row>
    <row r="65" spans="1:8">
      <c r="B65" s="7"/>
      <c r="C65" s="27"/>
      <c r="D65" s="9"/>
      <c r="E65" s="4"/>
      <c r="F65" s="10"/>
      <c r="G65" s="10"/>
      <c r="H65" s="10"/>
    </row>
    <row r="66" spans="1:8">
      <c r="B66" s="7"/>
      <c r="C66" s="7" t="s">
        <v>4</v>
      </c>
      <c r="D66" s="10"/>
      <c r="E66" s="44"/>
      <c r="F66" s="44"/>
      <c r="G66" s="10"/>
      <c r="H66" s="10"/>
    </row>
    <row r="67" spans="1:8">
      <c r="B67" s="7"/>
      <c r="C67" s="7"/>
      <c r="D67" s="10"/>
      <c r="E67" s="17"/>
      <c r="F67" s="18"/>
      <c r="G67" s="10"/>
      <c r="H67" s="10"/>
    </row>
    <row r="68" spans="1:8">
      <c r="B68" s="7"/>
      <c r="C68" s="7" t="s">
        <v>5</v>
      </c>
      <c r="D68" s="10"/>
      <c r="E68" s="45"/>
      <c r="F68" s="45"/>
      <c r="G68" s="10"/>
      <c r="H68" s="10"/>
    </row>
    <row r="69" spans="1:8">
      <c r="B69" s="7"/>
      <c r="C69" s="7"/>
      <c r="D69" s="10"/>
      <c r="E69" s="17"/>
      <c r="F69" s="18"/>
      <c r="G69" s="10"/>
      <c r="H69" s="10"/>
    </row>
    <row r="70" spans="1:8">
      <c r="C70" s="7" t="s">
        <v>6</v>
      </c>
      <c r="D70" s="10"/>
      <c r="E70" s="46"/>
      <c r="F70" s="45"/>
      <c r="G70" s="10"/>
      <c r="H70" s="10"/>
    </row>
    <row r="71" spans="1:8">
      <c r="A71" s="10"/>
      <c r="B71" s="10"/>
      <c r="C71" s="7"/>
      <c r="D71" s="10"/>
      <c r="E71" s="10"/>
      <c r="F71" s="10"/>
      <c r="G71" s="10"/>
      <c r="H71" s="10"/>
    </row>
    <row r="72" spans="1:8">
      <c r="A72" s="10"/>
      <c r="B72" s="10"/>
      <c r="C72" s="10"/>
      <c r="D72" s="10"/>
      <c r="E72" s="10"/>
      <c r="F72" s="10"/>
      <c r="G72" s="10"/>
      <c r="H72" s="10"/>
    </row>
    <row r="73" spans="1:8">
      <c r="A73" s="10"/>
      <c r="B73" s="10"/>
      <c r="C73" s="10"/>
      <c r="D73" s="10"/>
      <c r="E73" s="10"/>
      <c r="F73" s="10"/>
      <c r="G73" s="10"/>
      <c r="H73" s="10"/>
    </row>
    <row r="74" spans="1:8">
      <c r="A74" s="10"/>
      <c r="B74" s="10"/>
      <c r="C74" s="10"/>
      <c r="D74" s="10"/>
      <c r="E74" s="10"/>
      <c r="F74" s="10"/>
      <c r="G74" s="10"/>
      <c r="H74" s="10"/>
    </row>
    <row r="75" spans="1:8">
      <c r="A75" s="10"/>
      <c r="B75" s="10"/>
      <c r="C75" s="10"/>
      <c r="D75" s="10"/>
      <c r="E75" s="10"/>
      <c r="F75" s="10"/>
      <c r="G75" s="10"/>
      <c r="H75" s="10"/>
    </row>
    <row r="76" spans="1:8">
      <c r="A76" s="10"/>
      <c r="B76" s="10"/>
      <c r="C76" s="10"/>
      <c r="D76" s="10"/>
      <c r="E76" s="10"/>
      <c r="F76" s="10"/>
      <c r="G76" s="10"/>
      <c r="H76" s="10"/>
    </row>
    <row r="77" spans="1:8">
      <c r="A77" s="10"/>
      <c r="B77" s="10"/>
      <c r="C77" s="10"/>
      <c r="D77" s="10"/>
      <c r="E77" s="10"/>
      <c r="F77" s="10"/>
      <c r="G77" s="10"/>
      <c r="H77" s="10"/>
    </row>
    <row r="78" spans="1:8">
      <c r="A78" s="10"/>
      <c r="B78" s="10"/>
      <c r="C78" s="10"/>
      <c r="D78" s="10"/>
      <c r="E78" s="10"/>
      <c r="F78" s="10"/>
      <c r="G78" s="10"/>
      <c r="H78" s="10"/>
    </row>
  </sheetData>
  <mergeCells count="18">
    <mergeCell ref="E66:F66"/>
    <mergeCell ref="E68:F68"/>
    <mergeCell ref="E70:F70"/>
    <mergeCell ref="C58:H58"/>
    <mergeCell ref="E12:H12"/>
    <mergeCell ref="B55:D55"/>
    <mergeCell ref="C57:H57"/>
    <mergeCell ref="C59:H59"/>
    <mergeCell ref="C63:F63"/>
    <mergeCell ref="C60:H60"/>
    <mergeCell ref="C61:H61"/>
    <mergeCell ref="C62:H62"/>
    <mergeCell ref="E10:H10"/>
    <mergeCell ref="C1:H1"/>
    <mergeCell ref="C2:H2"/>
    <mergeCell ref="E4:H4"/>
    <mergeCell ref="E6:H6"/>
    <mergeCell ref="E8:H8"/>
  </mergeCells>
  <pageMargins left="0.25" right="0.25" top="0.75" bottom="0.75" header="0.3" footer="0.3"/>
  <pageSetup scale="42" fitToWidth="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2DFA95-B38D-4749-8B15-0CBE7548E17D}">
  <sheetPr>
    <pageSetUpPr fitToPage="1"/>
  </sheetPr>
  <dimension ref="A1:AJ68"/>
  <sheetViews>
    <sheetView tabSelected="1" view="pageBreakPreview" topLeftCell="Q35" zoomScale="60" zoomScaleNormal="42" workbookViewId="0">
      <selection activeCell="AG66" sqref="AG66"/>
    </sheetView>
  </sheetViews>
  <sheetFormatPr baseColWidth="10" defaultColWidth="10.85546875" defaultRowHeight="16.5"/>
  <cols>
    <col min="1" max="1" width="2" style="8" customWidth="1"/>
    <col min="2" max="2" width="13.42578125" style="8" bestFit="1" customWidth="1"/>
    <col min="3" max="3" width="62.42578125" style="8" customWidth="1"/>
    <col min="4" max="4" width="11" style="8" customWidth="1"/>
    <col min="5" max="5" width="47.7109375" style="6" customWidth="1"/>
    <col min="6" max="6" width="15" style="8" hidden="1" customWidth="1"/>
    <col min="7" max="7" width="14.28515625" style="8" hidden="1" customWidth="1"/>
    <col min="8" max="8" width="23.85546875" style="8" hidden="1" customWidth="1"/>
    <col min="9" max="9" width="15.28515625" style="8" customWidth="1"/>
    <col min="10" max="10" width="13.85546875" style="8" customWidth="1"/>
    <col min="11" max="11" width="16.140625" style="8" bestFit="1" customWidth="1"/>
    <col min="12" max="12" width="16" style="8" customWidth="1"/>
    <col min="13" max="13" width="13.28515625" style="8" customWidth="1"/>
    <col min="14" max="14" width="14.140625" style="8" customWidth="1"/>
    <col min="15" max="15" width="15.42578125" style="8" customWidth="1"/>
    <col min="16" max="16" width="16.28515625" style="8" customWidth="1"/>
    <col min="17" max="17" width="15.28515625" style="8" customWidth="1"/>
    <col min="18" max="18" width="17" style="8" customWidth="1"/>
    <col min="19" max="19" width="13.42578125" style="8" customWidth="1"/>
    <col min="20" max="20" width="17.85546875" style="8" customWidth="1"/>
    <col min="21" max="21" width="17" style="8" customWidth="1"/>
    <col min="22" max="22" width="16.42578125" style="8" customWidth="1"/>
    <col min="23" max="23" width="19.85546875" style="8" customWidth="1"/>
    <col min="24" max="24" width="12.85546875" style="8" hidden="1" customWidth="1"/>
    <col min="25" max="25" width="20" style="8" customWidth="1"/>
    <col min="26" max="26" width="14.140625" style="8" customWidth="1"/>
    <col min="27" max="27" width="23.28515625" style="8" customWidth="1"/>
    <col min="28" max="28" width="14.140625" style="8" customWidth="1"/>
    <col min="29" max="29" width="13.85546875" style="8" customWidth="1"/>
    <col min="30" max="30" width="18.85546875" style="8" customWidth="1"/>
    <col min="31" max="31" width="14" style="8" bestFit="1" customWidth="1"/>
    <col min="32" max="32" width="15" style="8" customWidth="1"/>
    <col min="33" max="33" width="22.42578125" style="8" customWidth="1"/>
    <col min="34" max="34" width="14" style="8" bestFit="1" customWidth="1"/>
    <col min="35" max="35" width="12.42578125" style="8" bestFit="1" customWidth="1"/>
    <col min="36" max="36" width="18.28515625" style="8" customWidth="1"/>
    <col min="37" max="16384" width="10.85546875" style="8"/>
  </cols>
  <sheetData>
    <row r="1" spans="1:36" ht="23.25">
      <c r="A1" s="7"/>
      <c r="B1" s="7"/>
      <c r="C1" s="42"/>
      <c r="D1" s="42"/>
      <c r="E1" s="42"/>
      <c r="F1" s="42"/>
      <c r="G1" s="42"/>
      <c r="H1" s="42"/>
    </row>
    <row r="2" spans="1:36" ht="23.25">
      <c r="A2" s="7"/>
      <c r="B2" s="7"/>
      <c r="C2" s="42" t="s">
        <v>78</v>
      </c>
      <c r="D2" s="42"/>
      <c r="E2" s="42"/>
      <c r="F2" s="42"/>
      <c r="G2" s="42"/>
      <c r="H2" s="42"/>
    </row>
    <row r="3" spans="1:36">
      <c r="A3" s="7"/>
      <c r="B3" s="7"/>
      <c r="C3" s="7"/>
      <c r="D3" s="7"/>
      <c r="E3" s="1"/>
      <c r="F3" s="9"/>
      <c r="G3" s="10"/>
      <c r="H3" s="10"/>
    </row>
    <row r="4" spans="1:36" ht="159" customHeight="1">
      <c r="A4" s="7"/>
      <c r="B4" s="7"/>
      <c r="C4" s="28" t="s">
        <v>18</v>
      </c>
      <c r="D4" s="9"/>
      <c r="E4" s="43" t="s">
        <v>79</v>
      </c>
      <c r="F4" s="43"/>
      <c r="G4" s="43"/>
      <c r="H4" s="43"/>
    </row>
    <row r="5" spans="1:36" ht="11.25" customHeight="1">
      <c r="A5" s="7"/>
      <c r="B5" s="7"/>
      <c r="C5" s="7"/>
      <c r="D5" s="10"/>
      <c r="E5" s="4"/>
      <c r="F5" s="10"/>
      <c r="G5" s="10"/>
      <c r="H5" s="10"/>
    </row>
    <row r="6" spans="1:36" ht="11.25" customHeight="1">
      <c r="A6" s="7"/>
      <c r="B6" s="7"/>
      <c r="C6" s="2"/>
      <c r="D6" s="2"/>
      <c r="E6" s="5"/>
      <c r="F6" s="2"/>
      <c r="G6" s="2"/>
      <c r="H6" s="2"/>
      <c r="U6" s="29">
        <v>5.1999999999999998E-2</v>
      </c>
      <c r="X6" s="33"/>
    </row>
    <row r="7" spans="1:36" ht="32.25" customHeight="1">
      <c r="A7" s="7"/>
      <c r="B7" s="7"/>
      <c r="C7" s="2"/>
      <c r="D7" s="2"/>
      <c r="E7" s="5"/>
      <c r="F7" s="52" t="s">
        <v>72</v>
      </c>
      <c r="G7" s="53"/>
      <c r="H7" s="54"/>
      <c r="I7" s="52" t="s">
        <v>75</v>
      </c>
      <c r="J7" s="53"/>
      <c r="K7" s="54"/>
      <c r="L7" s="52" t="s">
        <v>74</v>
      </c>
      <c r="M7" s="53"/>
      <c r="N7" s="54"/>
      <c r="O7" s="52" t="s">
        <v>73</v>
      </c>
      <c r="P7" s="53"/>
      <c r="Q7" s="54"/>
      <c r="R7" s="52" t="s">
        <v>82</v>
      </c>
      <c r="S7" s="53"/>
      <c r="T7" s="54"/>
      <c r="U7" s="51" t="s">
        <v>77</v>
      </c>
      <c r="V7" s="51"/>
      <c r="W7" s="51"/>
      <c r="X7" s="56" t="s">
        <v>76</v>
      </c>
      <c r="Y7" s="51" t="s">
        <v>84</v>
      </c>
      <c r="Z7" s="51"/>
      <c r="AA7" s="51"/>
      <c r="AB7" s="51" t="s">
        <v>86</v>
      </c>
      <c r="AC7" s="51"/>
      <c r="AD7" s="51"/>
      <c r="AE7" s="51" t="s">
        <v>85</v>
      </c>
      <c r="AF7" s="51"/>
      <c r="AG7" s="51"/>
      <c r="AH7" s="51" t="s">
        <v>87</v>
      </c>
      <c r="AI7" s="51"/>
      <c r="AJ7" s="51"/>
    </row>
    <row r="8" spans="1:36" ht="47.25" customHeight="1">
      <c r="A8" s="7"/>
      <c r="B8" s="11" t="s">
        <v>7</v>
      </c>
      <c r="C8" s="11" t="s">
        <v>9</v>
      </c>
      <c r="D8" s="11" t="s">
        <v>8</v>
      </c>
      <c r="E8" s="11" t="s">
        <v>11</v>
      </c>
      <c r="F8" s="11" t="s">
        <v>21</v>
      </c>
      <c r="G8" s="11" t="s">
        <v>71</v>
      </c>
      <c r="H8" s="11" t="s">
        <v>10</v>
      </c>
      <c r="I8" s="11" t="s">
        <v>21</v>
      </c>
      <c r="J8" s="11" t="s">
        <v>71</v>
      </c>
      <c r="K8" s="11" t="s">
        <v>10</v>
      </c>
      <c r="L8" s="11" t="s">
        <v>21</v>
      </c>
      <c r="M8" s="11" t="s">
        <v>71</v>
      </c>
      <c r="N8" s="11" t="s">
        <v>10</v>
      </c>
      <c r="O8" s="11" t="s">
        <v>21</v>
      </c>
      <c r="P8" s="11" t="s">
        <v>71</v>
      </c>
      <c r="Q8" s="11" t="s">
        <v>10</v>
      </c>
      <c r="R8" s="11" t="s">
        <v>21</v>
      </c>
      <c r="S8" s="11" t="s">
        <v>71</v>
      </c>
      <c r="T8" s="11" t="s">
        <v>10</v>
      </c>
      <c r="U8" s="30" t="s">
        <v>21</v>
      </c>
      <c r="V8" s="30" t="s">
        <v>71</v>
      </c>
      <c r="W8" s="30" t="s">
        <v>10</v>
      </c>
      <c r="X8" s="57"/>
      <c r="Y8" s="30" t="s">
        <v>21</v>
      </c>
      <c r="Z8" s="30" t="s">
        <v>71</v>
      </c>
      <c r="AA8" s="30" t="s">
        <v>10</v>
      </c>
      <c r="AB8" s="30" t="s">
        <v>21</v>
      </c>
      <c r="AC8" s="30" t="s">
        <v>71</v>
      </c>
      <c r="AD8" s="30" t="s">
        <v>10</v>
      </c>
      <c r="AE8" s="30" t="s">
        <v>21</v>
      </c>
      <c r="AF8" s="30" t="s">
        <v>71</v>
      </c>
      <c r="AG8" s="30" t="s">
        <v>10</v>
      </c>
      <c r="AH8" s="30" t="s">
        <v>21</v>
      </c>
      <c r="AI8" s="30" t="s">
        <v>71</v>
      </c>
      <c r="AJ8" s="30" t="s">
        <v>10</v>
      </c>
    </row>
    <row r="9" spans="1:36" ht="16.5" customHeight="1">
      <c r="A9" s="7"/>
      <c r="B9" s="12"/>
      <c r="C9" s="12"/>
      <c r="D9" s="12"/>
      <c r="E9" s="20" t="s">
        <v>13</v>
      </c>
      <c r="F9" s="20" t="s">
        <v>14</v>
      </c>
      <c r="G9" s="20" t="s">
        <v>15</v>
      </c>
      <c r="H9" s="20" t="s">
        <v>20</v>
      </c>
      <c r="I9" s="20" t="s">
        <v>14</v>
      </c>
      <c r="J9" s="20" t="s">
        <v>15</v>
      </c>
      <c r="K9" s="20" t="s">
        <v>20</v>
      </c>
      <c r="L9" s="20" t="s">
        <v>14</v>
      </c>
      <c r="M9" s="20" t="s">
        <v>15</v>
      </c>
      <c r="N9" s="20" t="s">
        <v>20</v>
      </c>
      <c r="O9" s="20" t="s">
        <v>14</v>
      </c>
      <c r="P9" s="20" t="s">
        <v>15</v>
      </c>
      <c r="Q9" s="20" t="s">
        <v>20</v>
      </c>
      <c r="R9" s="20" t="s">
        <v>14</v>
      </c>
      <c r="S9" s="20" t="s">
        <v>15</v>
      </c>
      <c r="T9" s="20" t="s">
        <v>20</v>
      </c>
      <c r="U9" s="30" t="s">
        <v>14</v>
      </c>
      <c r="V9" s="30" t="s">
        <v>15</v>
      </c>
      <c r="W9" s="30" t="s">
        <v>20</v>
      </c>
      <c r="X9" s="58"/>
      <c r="Y9" s="30" t="s">
        <v>14</v>
      </c>
      <c r="Z9" s="30" t="s">
        <v>15</v>
      </c>
      <c r="AA9" s="30" t="s">
        <v>20</v>
      </c>
      <c r="AB9" s="30" t="s">
        <v>14</v>
      </c>
      <c r="AC9" s="30" t="s">
        <v>15</v>
      </c>
      <c r="AD9" s="30" t="s">
        <v>20</v>
      </c>
      <c r="AE9" s="30" t="s">
        <v>14</v>
      </c>
      <c r="AF9" s="30" t="s">
        <v>15</v>
      </c>
      <c r="AG9" s="30" t="s">
        <v>20</v>
      </c>
      <c r="AH9" s="30" t="s">
        <v>14</v>
      </c>
      <c r="AI9" s="30" t="s">
        <v>15</v>
      </c>
      <c r="AJ9" s="30" t="s">
        <v>20</v>
      </c>
    </row>
    <row r="10" spans="1:36" s="15" customFormat="1" ht="17.25">
      <c r="A10" s="13"/>
      <c r="B10" s="21">
        <v>1</v>
      </c>
      <c r="C10" s="25" t="s">
        <v>23</v>
      </c>
      <c r="D10" s="21" t="s">
        <v>8</v>
      </c>
      <c r="E10" s="22">
        <v>1</v>
      </c>
      <c r="F10" s="34">
        <v>450000</v>
      </c>
      <c r="G10" s="14">
        <f>+F10*19%</f>
        <v>85500</v>
      </c>
      <c r="H10" s="14">
        <f t="shared" ref="H10:H44" si="0">(F10+G10)*E10</f>
        <v>535500</v>
      </c>
      <c r="I10" s="19">
        <v>80000</v>
      </c>
      <c r="J10" s="14">
        <f>+I10*19%</f>
        <v>15200</v>
      </c>
      <c r="K10" s="14">
        <f>+I10+J10</f>
        <v>95200</v>
      </c>
      <c r="L10" s="19">
        <v>85000</v>
      </c>
      <c r="M10" s="14">
        <f>+L10*19%</f>
        <v>16150</v>
      </c>
      <c r="N10" s="14">
        <f>+L10+M10</f>
        <v>101150</v>
      </c>
      <c r="O10" s="19">
        <v>120000</v>
      </c>
      <c r="P10" s="14">
        <f>+O10*19%</f>
        <v>22800</v>
      </c>
      <c r="Q10" s="14">
        <f>+O10+P10</f>
        <v>142800</v>
      </c>
      <c r="R10" s="14"/>
      <c r="S10" s="14"/>
      <c r="T10" s="14"/>
      <c r="U10" s="31">
        <f>+O10*(1+$U$6)</f>
        <v>126240</v>
      </c>
      <c r="V10" s="14">
        <f>+U10*19%</f>
        <v>23985.599999999999</v>
      </c>
      <c r="W10" s="14">
        <f>+U10+V10</f>
        <v>150225.60000000001</v>
      </c>
      <c r="X10" s="32">
        <f t="shared" ref="X10:X44" si="1">+(H10-W10)/W10</f>
        <v>2.5646387832699622</v>
      </c>
      <c r="Y10" s="31">
        <v>110000</v>
      </c>
      <c r="Z10" s="14">
        <f>+Y10*19%</f>
        <v>20900</v>
      </c>
      <c r="AA10" s="14">
        <f>+Y10+Z10</f>
        <v>130900</v>
      </c>
      <c r="AB10" s="31">
        <v>126200</v>
      </c>
      <c r="AC10" s="14">
        <f>+AB10*19%</f>
        <v>23978</v>
      </c>
      <c r="AD10" s="14">
        <f>+AB10+AC10</f>
        <v>150178</v>
      </c>
      <c r="AE10" s="31">
        <v>126240</v>
      </c>
      <c r="AF10" s="14">
        <f>+AE10*19%</f>
        <v>23985.599999999999</v>
      </c>
      <c r="AG10" s="14">
        <f>+AE10+AF10</f>
        <v>150225.60000000001</v>
      </c>
      <c r="AH10" s="31">
        <v>126240</v>
      </c>
      <c r="AI10" s="14">
        <f t="shared" ref="AI10:AI26" si="2">AH10*0.04</f>
        <v>5049.6000000000004</v>
      </c>
      <c r="AJ10" s="14">
        <f>+AH10+AI10</f>
        <v>131289.60000000001</v>
      </c>
    </row>
    <row r="11" spans="1:36" s="15" customFormat="1" ht="17.25">
      <c r="A11" s="13"/>
      <c r="B11" s="21">
        <v>2</v>
      </c>
      <c r="C11" s="25" t="s">
        <v>34</v>
      </c>
      <c r="D11" s="21" t="s">
        <v>8</v>
      </c>
      <c r="E11" s="22">
        <v>1</v>
      </c>
      <c r="F11" s="34">
        <v>450000</v>
      </c>
      <c r="G11" s="14">
        <f t="shared" ref="G11:G44" si="3">+F11*19%</f>
        <v>85500</v>
      </c>
      <c r="H11" s="14">
        <f t="shared" si="0"/>
        <v>535500</v>
      </c>
      <c r="I11" s="19">
        <v>115000</v>
      </c>
      <c r="J11" s="14">
        <f t="shared" ref="J11:J44" si="4">+I11*19%</f>
        <v>21850</v>
      </c>
      <c r="K11" s="14">
        <f t="shared" ref="K11:K44" si="5">+I11+J11</f>
        <v>136850</v>
      </c>
      <c r="L11" s="19">
        <v>125000</v>
      </c>
      <c r="M11" s="14">
        <f t="shared" ref="M11:M44" si="6">+L11*19%</f>
        <v>23750</v>
      </c>
      <c r="N11" s="14">
        <f t="shared" ref="N11:N44" si="7">+L11+M11</f>
        <v>148750</v>
      </c>
      <c r="O11" s="19">
        <v>137500</v>
      </c>
      <c r="P11" s="14">
        <f t="shared" ref="P11:P44" si="8">+O11*19%</f>
        <v>26125</v>
      </c>
      <c r="Q11" s="14">
        <f t="shared" ref="Q11:Q44" si="9">+O11+P11</f>
        <v>163625</v>
      </c>
      <c r="R11" s="14"/>
      <c r="S11" s="14"/>
      <c r="T11" s="14"/>
      <c r="U11" s="31">
        <f t="shared" ref="U11:U18" si="10">+O11*(1+$U$6)</f>
        <v>144650</v>
      </c>
      <c r="V11" s="14">
        <f t="shared" ref="V11:V44" si="11">+U11*19%</f>
        <v>27483.5</v>
      </c>
      <c r="W11" s="14">
        <f t="shared" ref="W11:W44" si="12">+U11+V11</f>
        <v>172133.5</v>
      </c>
      <c r="X11" s="32">
        <f t="shared" si="1"/>
        <v>2.1109574835810578</v>
      </c>
      <c r="Y11" s="31">
        <v>130000</v>
      </c>
      <c r="Z11" s="14">
        <f t="shared" ref="Z11:Z44" si="13">+Y11*19%</f>
        <v>24700</v>
      </c>
      <c r="AA11" s="14">
        <f t="shared" ref="AA11:AA44" si="14">+Y11+Z11</f>
        <v>154700</v>
      </c>
      <c r="AB11" s="31">
        <v>144600</v>
      </c>
      <c r="AC11" s="14">
        <f t="shared" ref="AC11:AC44" si="15">+AB11*19%</f>
        <v>27474</v>
      </c>
      <c r="AD11" s="14">
        <f t="shared" ref="AD11:AD44" si="16">+AB11+AC11</f>
        <v>172074</v>
      </c>
      <c r="AE11" s="31">
        <v>144650</v>
      </c>
      <c r="AF11" s="14">
        <f t="shared" ref="AF11:AF44" si="17">+AE11*19%</f>
        <v>27483.5</v>
      </c>
      <c r="AG11" s="14">
        <f t="shared" ref="AG11:AG44" si="18">+AE11+AF11</f>
        <v>172133.5</v>
      </c>
      <c r="AH11" s="31">
        <v>144650</v>
      </c>
      <c r="AI11" s="14">
        <f t="shared" si="2"/>
        <v>5786</v>
      </c>
      <c r="AJ11" s="14">
        <f t="shared" ref="AJ11:AJ44" si="19">+AH11+AI11</f>
        <v>150436</v>
      </c>
    </row>
    <row r="12" spans="1:36" s="15" customFormat="1" ht="17.25">
      <c r="A12" s="13"/>
      <c r="B12" s="21">
        <v>3</v>
      </c>
      <c r="C12" s="25" t="s">
        <v>41</v>
      </c>
      <c r="D12" s="21" t="s">
        <v>8</v>
      </c>
      <c r="E12" s="22">
        <v>1</v>
      </c>
      <c r="F12" s="34">
        <v>650000</v>
      </c>
      <c r="G12" s="14">
        <f t="shared" si="3"/>
        <v>123500</v>
      </c>
      <c r="H12" s="14">
        <f t="shared" si="0"/>
        <v>773500</v>
      </c>
      <c r="I12" s="19">
        <v>230000</v>
      </c>
      <c r="J12" s="14">
        <f t="shared" si="4"/>
        <v>43700</v>
      </c>
      <c r="K12" s="14">
        <f t="shared" si="5"/>
        <v>273700</v>
      </c>
      <c r="L12" s="19">
        <v>250000</v>
      </c>
      <c r="M12" s="14">
        <f t="shared" si="6"/>
        <v>47500</v>
      </c>
      <c r="N12" s="14">
        <f t="shared" si="7"/>
        <v>297500</v>
      </c>
      <c r="O12" s="19">
        <v>250000</v>
      </c>
      <c r="P12" s="14">
        <f t="shared" si="8"/>
        <v>47500</v>
      </c>
      <c r="Q12" s="14">
        <f t="shared" si="9"/>
        <v>297500</v>
      </c>
      <c r="R12" s="14"/>
      <c r="S12" s="14"/>
      <c r="T12" s="14"/>
      <c r="U12" s="31">
        <f t="shared" si="10"/>
        <v>263000</v>
      </c>
      <c r="V12" s="14">
        <f t="shared" si="11"/>
        <v>49970</v>
      </c>
      <c r="W12" s="14">
        <f t="shared" si="12"/>
        <v>312970</v>
      </c>
      <c r="X12" s="32">
        <f t="shared" si="1"/>
        <v>1.4714828897338403</v>
      </c>
      <c r="Y12" s="31">
        <v>250000</v>
      </c>
      <c r="Z12" s="14">
        <f t="shared" si="13"/>
        <v>47500</v>
      </c>
      <c r="AA12" s="14">
        <f t="shared" si="14"/>
        <v>297500</v>
      </c>
      <c r="AB12" s="31">
        <v>260000</v>
      </c>
      <c r="AC12" s="14">
        <f t="shared" si="15"/>
        <v>49400</v>
      </c>
      <c r="AD12" s="14">
        <f t="shared" si="16"/>
        <v>309400</v>
      </c>
      <c r="AE12" s="31">
        <v>263000</v>
      </c>
      <c r="AF12" s="14">
        <f t="shared" si="17"/>
        <v>49970</v>
      </c>
      <c r="AG12" s="14">
        <f t="shared" si="18"/>
        <v>312970</v>
      </c>
      <c r="AH12" s="31">
        <v>263000</v>
      </c>
      <c r="AI12" s="14">
        <f t="shared" si="2"/>
        <v>10520</v>
      </c>
      <c r="AJ12" s="14">
        <f t="shared" si="19"/>
        <v>273520</v>
      </c>
    </row>
    <row r="13" spans="1:36" s="15" customFormat="1" ht="17.25">
      <c r="A13" s="13"/>
      <c r="B13" s="21">
        <v>4</v>
      </c>
      <c r="C13" s="25" t="s">
        <v>35</v>
      </c>
      <c r="D13" s="21" t="s">
        <v>8</v>
      </c>
      <c r="E13" s="22">
        <v>1</v>
      </c>
      <c r="F13" s="34">
        <v>500000</v>
      </c>
      <c r="G13" s="14">
        <f t="shared" si="3"/>
        <v>95000</v>
      </c>
      <c r="H13" s="14">
        <f t="shared" si="0"/>
        <v>595000</v>
      </c>
      <c r="I13" s="19">
        <v>150000</v>
      </c>
      <c r="J13" s="14">
        <f t="shared" si="4"/>
        <v>28500</v>
      </c>
      <c r="K13" s="14">
        <f t="shared" si="5"/>
        <v>178500</v>
      </c>
      <c r="L13" s="19">
        <v>165000</v>
      </c>
      <c r="M13" s="14">
        <f t="shared" si="6"/>
        <v>31350</v>
      </c>
      <c r="N13" s="14">
        <f t="shared" si="7"/>
        <v>196350</v>
      </c>
      <c r="O13" s="19">
        <v>160000</v>
      </c>
      <c r="P13" s="14">
        <f t="shared" si="8"/>
        <v>30400</v>
      </c>
      <c r="Q13" s="14">
        <f t="shared" si="9"/>
        <v>190400</v>
      </c>
      <c r="R13" s="14"/>
      <c r="S13" s="14"/>
      <c r="T13" s="14"/>
      <c r="U13" s="31">
        <f t="shared" si="10"/>
        <v>168320</v>
      </c>
      <c r="V13" s="14">
        <f t="shared" si="11"/>
        <v>31980.799999999999</v>
      </c>
      <c r="W13" s="14">
        <f t="shared" si="12"/>
        <v>200300.79999999999</v>
      </c>
      <c r="X13" s="32">
        <f t="shared" si="1"/>
        <v>1.9705323193916351</v>
      </c>
      <c r="Y13" s="31">
        <v>150000</v>
      </c>
      <c r="Z13" s="14">
        <f t="shared" si="13"/>
        <v>28500</v>
      </c>
      <c r="AA13" s="14">
        <f t="shared" si="14"/>
        <v>178500</v>
      </c>
      <c r="AB13" s="31">
        <v>168000</v>
      </c>
      <c r="AC13" s="14">
        <f t="shared" si="15"/>
        <v>31920</v>
      </c>
      <c r="AD13" s="14">
        <f t="shared" si="16"/>
        <v>199920</v>
      </c>
      <c r="AE13" s="31">
        <v>168320</v>
      </c>
      <c r="AF13" s="14">
        <f t="shared" si="17"/>
        <v>31980.799999999999</v>
      </c>
      <c r="AG13" s="14">
        <f t="shared" si="18"/>
        <v>200300.79999999999</v>
      </c>
      <c r="AH13" s="31">
        <v>168320</v>
      </c>
      <c r="AI13" s="14">
        <f t="shared" si="2"/>
        <v>6732.8</v>
      </c>
      <c r="AJ13" s="14">
        <f t="shared" si="19"/>
        <v>175052.79999999999</v>
      </c>
    </row>
    <row r="14" spans="1:36" s="15" customFormat="1" ht="17.25">
      <c r="A14" s="13"/>
      <c r="B14" s="21">
        <v>5</v>
      </c>
      <c r="C14" s="25" t="s">
        <v>42</v>
      </c>
      <c r="D14" s="21" t="s">
        <v>8</v>
      </c>
      <c r="E14" s="22">
        <v>1</v>
      </c>
      <c r="F14" s="34">
        <v>750000</v>
      </c>
      <c r="G14" s="14">
        <f t="shared" si="3"/>
        <v>142500</v>
      </c>
      <c r="H14" s="14">
        <f t="shared" si="0"/>
        <v>892500</v>
      </c>
      <c r="I14" s="19">
        <v>300000</v>
      </c>
      <c r="J14" s="14">
        <f t="shared" si="4"/>
        <v>57000</v>
      </c>
      <c r="K14" s="14">
        <f t="shared" si="5"/>
        <v>357000</v>
      </c>
      <c r="L14" s="19">
        <v>330000</v>
      </c>
      <c r="M14" s="14">
        <f t="shared" si="6"/>
        <v>62700</v>
      </c>
      <c r="N14" s="14">
        <f t="shared" si="7"/>
        <v>392700</v>
      </c>
      <c r="O14" s="19">
        <v>295000</v>
      </c>
      <c r="P14" s="14">
        <f t="shared" si="8"/>
        <v>56050</v>
      </c>
      <c r="Q14" s="14">
        <f t="shared" si="9"/>
        <v>351050</v>
      </c>
      <c r="R14" s="14"/>
      <c r="S14" s="14"/>
      <c r="T14" s="14"/>
      <c r="U14" s="31">
        <f t="shared" si="10"/>
        <v>310340</v>
      </c>
      <c r="V14" s="14">
        <f t="shared" si="11"/>
        <v>58964.6</v>
      </c>
      <c r="W14" s="14">
        <f t="shared" si="12"/>
        <v>369304.6</v>
      </c>
      <c r="X14" s="32">
        <f t="shared" si="1"/>
        <v>1.4167042598440422</v>
      </c>
      <c r="Y14" s="31">
        <v>95000</v>
      </c>
      <c r="Z14" s="14">
        <f t="shared" si="13"/>
        <v>18050</v>
      </c>
      <c r="AA14" s="14">
        <f t="shared" si="14"/>
        <v>113050</v>
      </c>
      <c r="AB14" s="31">
        <v>300000</v>
      </c>
      <c r="AC14" s="14">
        <f t="shared" si="15"/>
        <v>57000</v>
      </c>
      <c r="AD14" s="14">
        <f t="shared" si="16"/>
        <v>357000</v>
      </c>
      <c r="AE14" s="31">
        <v>310340</v>
      </c>
      <c r="AF14" s="14">
        <f t="shared" si="17"/>
        <v>58964.6</v>
      </c>
      <c r="AG14" s="14">
        <f t="shared" si="18"/>
        <v>369304.6</v>
      </c>
      <c r="AH14" s="31">
        <v>310340</v>
      </c>
      <c r="AI14" s="14">
        <f t="shared" si="2"/>
        <v>12413.6</v>
      </c>
      <c r="AJ14" s="14">
        <f t="shared" si="19"/>
        <v>322753.59999999998</v>
      </c>
    </row>
    <row r="15" spans="1:36" s="15" customFormat="1" ht="17.25">
      <c r="A15" s="13"/>
      <c r="B15" s="21">
        <v>6</v>
      </c>
      <c r="C15" s="25" t="s">
        <v>36</v>
      </c>
      <c r="D15" s="21" t="s">
        <v>8</v>
      </c>
      <c r="E15" s="22">
        <v>1</v>
      </c>
      <c r="F15" s="34">
        <v>350000</v>
      </c>
      <c r="G15" s="14">
        <f t="shared" si="3"/>
        <v>66500</v>
      </c>
      <c r="H15" s="14">
        <f t="shared" si="0"/>
        <v>416500</v>
      </c>
      <c r="I15" s="19">
        <v>105000</v>
      </c>
      <c r="J15" s="14">
        <f t="shared" si="4"/>
        <v>19950</v>
      </c>
      <c r="K15" s="14">
        <f t="shared" si="5"/>
        <v>124950</v>
      </c>
      <c r="L15" s="19">
        <v>115000</v>
      </c>
      <c r="M15" s="14">
        <f t="shared" si="6"/>
        <v>21850</v>
      </c>
      <c r="N15" s="14">
        <f t="shared" si="7"/>
        <v>136850</v>
      </c>
      <c r="O15" s="19">
        <v>97500</v>
      </c>
      <c r="P15" s="14">
        <f t="shared" si="8"/>
        <v>18525</v>
      </c>
      <c r="Q15" s="14">
        <f t="shared" si="9"/>
        <v>116025</v>
      </c>
      <c r="R15" s="14"/>
      <c r="S15" s="14"/>
      <c r="T15" s="14"/>
      <c r="U15" s="31">
        <f t="shared" si="10"/>
        <v>102570</v>
      </c>
      <c r="V15" s="14">
        <f t="shared" si="11"/>
        <v>19488.3</v>
      </c>
      <c r="W15" s="14">
        <f t="shared" si="12"/>
        <v>122058.3</v>
      </c>
      <c r="X15" s="32">
        <f t="shared" si="1"/>
        <v>2.4123037925319295</v>
      </c>
      <c r="Y15" s="31">
        <v>140000</v>
      </c>
      <c r="Z15" s="14">
        <f t="shared" si="13"/>
        <v>26600</v>
      </c>
      <c r="AA15" s="14">
        <f t="shared" si="14"/>
        <v>166600</v>
      </c>
      <c r="AB15" s="31">
        <v>100000</v>
      </c>
      <c r="AC15" s="14">
        <f t="shared" si="15"/>
        <v>19000</v>
      </c>
      <c r="AD15" s="14">
        <f t="shared" si="16"/>
        <v>119000</v>
      </c>
      <c r="AE15" s="31">
        <v>102570</v>
      </c>
      <c r="AF15" s="14">
        <f t="shared" si="17"/>
        <v>19488.3</v>
      </c>
      <c r="AG15" s="14">
        <f t="shared" si="18"/>
        <v>122058.3</v>
      </c>
      <c r="AH15" s="31">
        <v>102570</v>
      </c>
      <c r="AI15" s="14">
        <f t="shared" si="2"/>
        <v>4102.8</v>
      </c>
      <c r="AJ15" s="14">
        <f t="shared" si="19"/>
        <v>106672.8</v>
      </c>
    </row>
    <row r="16" spans="1:36" s="15" customFormat="1" ht="17.25">
      <c r="A16" s="13"/>
      <c r="B16" s="21">
        <v>7</v>
      </c>
      <c r="C16" s="25" t="s">
        <v>43</v>
      </c>
      <c r="D16" s="21" t="s">
        <v>8</v>
      </c>
      <c r="E16" s="22">
        <v>1</v>
      </c>
      <c r="F16" s="34">
        <v>550000</v>
      </c>
      <c r="G16" s="14">
        <f t="shared" si="3"/>
        <v>104500</v>
      </c>
      <c r="H16" s="14">
        <f t="shared" si="0"/>
        <v>654500</v>
      </c>
      <c r="I16" s="19">
        <v>210000</v>
      </c>
      <c r="J16" s="14">
        <f t="shared" si="4"/>
        <v>39900</v>
      </c>
      <c r="K16" s="14">
        <f t="shared" si="5"/>
        <v>249900</v>
      </c>
      <c r="L16" s="19">
        <v>230000</v>
      </c>
      <c r="M16" s="14">
        <f t="shared" si="6"/>
        <v>43700</v>
      </c>
      <c r="N16" s="14">
        <f t="shared" si="7"/>
        <v>273700</v>
      </c>
      <c r="O16" s="19">
        <v>192500</v>
      </c>
      <c r="P16" s="14">
        <f t="shared" si="8"/>
        <v>36575</v>
      </c>
      <c r="Q16" s="14">
        <f t="shared" si="9"/>
        <v>229075</v>
      </c>
      <c r="R16" s="14"/>
      <c r="S16" s="14"/>
      <c r="T16" s="14"/>
      <c r="U16" s="31">
        <f t="shared" si="10"/>
        <v>202510</v>
      </c>
      <c r="V16" s="14">
        <f t="shared" si="11"/>
        <v>38476.9</v>
      </c>
      <c r="W16" s="14">
        <f t="shared" si="12"/>
        <v>240986.9</v>
      </c>
      <c r="X16" s="32">
        <f t="shared" si="1"/>
        <v>1.7159152634437804</v>
      </c>
      <c r="Y16" s="31">
        <v>265000</v>
      </c>
      <c r="Z16" s="14">
        <f t="shared" si="13"/>
        <v>50350</v>
      </c>
      <c r="AA16" s="14">
        <f t="shared" si="14"/>
        <v>315350</v>
      </c>
      <c r="AB16" s="31">
        <v>200000</v>
      </c>
      <c r="AC16" s="14">
        <f t="shared" si="15"/>
        <v>38000</v>
      </c>
      <c r="AD16" s="14">
        <f t="shared" si="16"/>
        <v>238000</v>
      </c>
      <c r="AE16" s="31">
        <v>202510</v>
      </c>
      <c r="AF16" s="14">
        <f t="shared" si="17"/>
        <v>38476.9</v>
      </c>
      <c r="AG16" s="14">
        <f t="shared" si="18"/>
        <v>240986.9</v>
      </c>
      <c r="AH16" s="31">
        <v>202510</v>
      </c>
      <c r="AI16" s="14">
        <f t="shared" si="2"/>
        <v>8100.4000000000005</v>
      </c>
      <c r="AJ16" s="14">
        <f t="shared" si="19"/>
        <v>210610.4</v>
      </c>
    </row>
    <row r="17" spans="1:36" s="15" customFormat="1" ht="17.25">
      <c r="A17" s="13"/>
      <c r="B17" s="21">
        <v>8</v>
      </c>
      <c r="C17" s="25" t="s">
        <v>37</v>
      </c>
      <c r="D17" s="21" t="s">
        <v>8</v>
      </c>
      <c r="E17" s="22">
        <v>1</v>
      </c>
      <c r="F17" s="34">
        <v>600000</v>
      </c>
      <c r="G17" s="14">
        <f t="shared" si="3"/>
        <v>114000</v>
      </c>
      <c r="H17" s="14">
        <f t="shared" si="0"/>
        <v>714000</v>
      </c>
      <c r="I17" s="19">
        <v>120000</v>
      </c>
      <c r="J17" s="14">
        <f t="shared" si="4"/>
        <v>22800</v>
      </c>
      <c r="K17" s="14">
        <f t="shared" si="5"/>
        <v>142800</v>
      </c>
      <c r="L17" s="19">
        <v>140000</v>
      </c>
      <c r="M17" s="14">
        <f t="shared" si="6"/>
        <v>26600</v>
      </c>
      <c r="N17" s="14">
        <f t="shared" si="7"/>
        <v>166600</v>
      </c>
      <c r="O17" s="19">
        <v>150000</v>
      </c>
      <c r="P17" s="14">
        <f t="shared" si="8"/>
        <v>28500</v>
      </c>
      <c r="Q17" s="14">
        <f t="shared" si="9"/>
        <v>178500</v>
      </c>
      <c r="R17" s="14"/>
      <c r="S17" s="14"/>
      <c r="T17" s="14"/>
      <c r="U17" s="31">
        <f t="shared" si="10"/>
        <v>157800</v>
      </c>
      <c r="V17" s="14">
        <f t="shared" si="11"/>
        <v>29982</v>
      </c>
      <c r="W17" s="14">
        <f t="shared" si="12"/>
        <v>187782</v>
      </c>
      <c r="X17" s="32">
        <f t="shared" si="1"/>
        <v>2.8022813688212929</v>
      </c>
      <c r="Y17" s="31">
        <v>362000</v>
      </c>
      <c r="Z17" s="14">
        <f t="shared" si="13"/>
        <v>68780</v>
      </c>
      <c r="AA17" s="14">
        <f t="shared" si="14"/>
        <v>430780</v>
      </c>
      <c r="AB17" s="31">
        <v>157000</v>
      </c>
      <c r="AC17" s="14">
        <f t="shared" si="15"/>
        <v>29830</v>
      </c>
      <c r="AD17" s="14">
        <f t="shared" si="16"/>
        <v>186830</v>
      </c>
      <c r="AE17" s="31">
        <v>157800</v>
      </c>
      <c r="AF17" s="14">
        <f t="shared" si="17"/>
        <v>29982</v>
      </c>
      <c r="AG17" s="14">
        <f t="shared" si="18"/>
        <v>187782</v>
      </c>
      <c r="AH17" s="31">
        <v>157800</v>
      </c>
      <c r="AI17" s="14">
        <f t="shared" si="2"/>
        <v>6312</v>
      </c>
      <c r="AJ17" s="14">
        <f t="shared" si="19"/>
        <v>164112</v>
      </c>
    </row>
    <row r="18" spans="1:36" s="15" customFormat="1" ht="17.25">
      <c r="A18" s="13"/>
      <c r="B18" s="21">
        <v>9</v>
      </c>
      <c r="C18" s="25" t="s">
        <v>44</v>
      </c>
      <c r="D18" s="21" t="s">
        <v>8</v>
      </c>
      <c r="E18" s="22">
        <v>1</v>
      </c>
      <c r="F18" s="34">
        <v>800000</v>
      </c>
      <c r="G18" s="14">
        <f t="shared" si="3"/>
        <v>152000</v>
      </c>
      <c r="H18" s="14">
        <f t="shared" si="0"/>
        <v>952000</v>
      </c>
      <c r="I18" s="19">
        <v>240000</v>
      </c>
      <c r="J18" s="14">
        <f t="shared" si="4"/>
        <v>45600</v>
      </c>
      <c r="K18" s="14">
        <f t="shared" si="5"/>
        <v>285600</v>
      </c>
      <c r="L18" s="19">
        <v>280000</v>
      </c>
      <c r="M18" s="14">
        <f t="shared" si="6"/>
        <v>53200</v>
      </c>
      <c r="N18" s="14">
        <f t="shared" si="7"/>
        <v>333200</v>
      </c>
      <c r="O18" s="19">
        <v>267477</v>
      </c>
      <c r="P18" s="14">
        <f t="shared" si="8"/>
        <v>50820.63</v>
      </c>
      <c r="Q18" s="14">
        <f t="shared" si="9"/>
        <v>318297.63</v>
      </c>
      <c r="R18" s="36"/>
      <c r="S18" s="14"/>
      <c r="T18" s="14"/>
      <c r="U18" s="31">
        <f t="shared" si="10"/>
        <v>281385.804</v>
      </c>
      <c r="V18" s="14">
        <f t="shared" si="11"/>
        <v>53463.302759999999</v>
      </c>
      <c r="W18" s="14">
        <f t="shared" si="12"/>
        <v>334849.10676</v>
      </c>
      <c r="X18" s="32">
        <f t="shared" si="1"/>
        <v>1.843071642661831</v>
      </c>
      <c r="Y18" s="31">
        <v>240000</v>
      </c>
      <c r="Z18" s="14">
        <f t="shared" si="13"/>
        <v>45600</v>
      </c>
      <c r="AA18" s="14">
        <f t="shared" si="14"/>
        <v>285600</v>
      </c>
      <c r="AB18" s="31">
        <v>280000</v>
      </c>
      <c r="AC18" s="14">
        <f t="shared" si="15"/>
        <v>53200</v>
      </c>
      <c r="AD18" s="14">
        <f t="shared" si="16"/>
        <v>333200</v>
      </c>
      <c r="AE18" s="31">
        <v>281385.804</v>
      </c>
      <c r="AF18" s="14">
        <f t="shared" si="17"/>
        <v>53463.302759999999</v>
      </c>
      <c r="AG18" s="14">
        <f t="shared" si="18"/>
        <v>334849.10676</v>
      </c>
      <c r="AH18" s="31">
        <v>281385.804</v>
      </c>
      <c r="AI18" s="14">
        <f t="shared" si="2"/>
        <v>11255.43216</v>
      </c>
      <c r="AJ18" s="14">
        <f t="shared" si="19"/>
        <v>292641.23616000003</v>
      </c>
    </row>
    <row r="19" spans="1:36" s="15" customFormat="1" ht="17.25">
      <c r="A19" s="13"/>
      <c r="B19" s="21">
        <v>10</v>
      </c>
      <c r="C19" s="25" t="s">
        <v>38</v>
      </c>
      <c r="D19" s="21" t="s">
        <v>8</v>
      </c>
      <c r="E19" s="22">
        <v>1</v>
      </c>
      <c r="F19" s="34">
        <v>950000</v>
      </c>
      <c r="G19" s="14">
        <f t="shared" si="3"/>
        <v>180500</v>
      </c>
      <c r="H19" s="14">
        <f t="shared" si="0"/>
        <v>1130500</v>
      </c>
      <c r="I19" s="19"/>
      <c r="J19" s="14">
        <f t="shared" si="4"/>
        <v>0</v>
      </c>
      <c r="K19" s="14">
        <f t="shared" si="5"/>
        <v>0</v>
      </c>
      <c r="L19" s="19"/>
      <c r="M19" s="14">
        <f t="shared" si="6"/>
        <v>0</v>
      </c>
      <c r="N19" s="14">
        <f t="shared" si="7"/>
        <v>0</v>
      </c>
      <c r="O19" s="19"/>
      <c r="P19" s="14">
        <f t="shared" si="8"/>
        <v>0</v>
      </c>
      <c r="Q19" s="14">
        <f t="shared" si="9"/>
        <v>0</v>
      </c>
      <c r="R19" s="36">
        <v>230000</v>
      </c>
      <c r="S19" s="14">
        <f t="shared" ref="S19:S24" si="20">+R19*19%</f>
        <v>43700</v>
      </c>
      <c r="T19" s="14">
        <f t="shared" ref="T19:T24" si="21">+R19+S19</f>
        <v>273700</v>
      </c>
      <c r="U19" s="31">
        <v>230000</v>
      </c>
      <c r="V19" s="14">
        <f t="shared" si="11"/>
        <v>43700</v>
      </c>
      <c r="W19" s="14">
        <f t="shared" si="12"/>
        <v>273700</v>
      </c>
      <c r="X19" s="32">
        <f t="shared" si="1"/>
        <v>3.1304347826086958</v>
      </c>
      <c r="Y19" s="31">
        <v>335000</v>
      </c>
      <c r="Z19" s="14">
        <f t="shared" si="13"/>
        <v>63650</v>
      </c>
      <c r="AA19" s="14">
        <f t="shared" si="14"/>
        <v>398650</v>
      </c>
      <c r="AB19" s="31">
        <v>230000</v>
      </c>
      <c r="AC19" s="14">
        <f t="shared" si="15"/>
        <v>43700</v>
      </c>
      <c r="AD19" s="14">
        <f t="shared" si="16"/>
        <v>273700</v>
      </c>
      <c r="AE19" s="31">
        <v>230000</v>
      </c>
      <c r="AF19" s="14">
        <f t="shared" si="17"/>
        <v>43700</v>
      </c>
      <c r="AG19" s="14">
        <f t="shared" si="18"/>
        <v>273700</v>
      </c>
      <c r="AH19" s="31">
        <v>230000</v>
      </c>
      <c r="AI19" s="14">
        <f t="shared" si="2"/>
        <v>9200</v>
      </c>
      <c r="AJ19" s="14">
        <f t="shared" si="19"/>
        <v>239200</v>
      </c>
    </row>
    <row r="20" spans="1:36" s="15" customFormat="1" ht="17.25">
      <c r="A20" s="13"/>
      <c r="B20" s="21">
        <v>11</v>
      </c>
      <c r="C20" s="25" t="s">
        <v>45</v>
      </c>
      <c r="D20" s="21" t="s">
        <v>8</v>
      </c>
      <c r="E20" s="22">
        <v>1</v>
      </c>
      <c r="F20" s="34">
        <v>1300000</v>
      </c>
      <c r="G20" s="14">
        <f t="shared" si="3"/>
        <v>247000</v>
      </c>
      <c r="H20" s="14">
        <f t="shared" si="0"/>
        <v>1547000</v>
      </c>
      <c r="I20" s="19"/>
      <c r="J20" s="14">
        <f t="shared" si="4"/>
        <v>0</v>
      </c>
      <c r="K20" s="14">
        <f t="shared" si="5"/>
        <v>0</v>
      </c>
      <c r="L20" s="19"/>
      <c r="M20" s="14">
        <f t="shared" si="6"/>
        <v>0</v>
      </c>
      <c r="N20" s="14">
        <f t="shared" si="7"/>
        <v>0</v>
      </c>
      <c r="O20" s="19"/>
      <c r="P20" s="14">
        <f t="shared" si="8"/>
        <v>0</v>
      </c>
      <c r="Q20" s="14">
        <f t="shared" si="9"/>
        <v>0</v>
      </c>
      <c r="R20" s="36">
        <v>370000</v>
      </c>
      <c r="S20" s="14">
        <f t="shared" si="20"/>
        <v>70300</v>
      </c>
      <c r="T20" s="14">
        <f t="shared" si="21"/>
        <v>440300</v>
      </c>
      <c r="U20" s="31">
        <v>370000</v>
      </c>
      <c r="V20" s="14">
        <f t="shared" si="11"/>
        <v>70300</v>
      </c>
      <c r="W20" s="14">
        <f t="shared" si="12"/>
        <v>440300</v>
      </c>
      <c r="X20" s="32">
        <f t="shared" si="1"/>
        <v>2.5135135135135136</v>
      </c>
      <c r="Y20" s="31">
        <v>350000</v>
      </c>
      <c r="Z20" s="14">
        <f t="shared" si="13"/>
        <v>66500</v>
      </c>
      <c r="AA20" s="14">
        <f t="shared" si="14"/>
        <v>416500</v>
      </c>
      <c r="AB20" s="31">
        <v>370000</v>
      </c>
      <c r="AC20" s="14">
        <f t="shared" si="15"/>
        <v>70300</v>
      </c>
      <c r="AD20" s="14">
        <f t="shared" si="16"/>
        <v>440300</v>
      </c>
      <c r="AE20" s="31">
        <v>370000</v>
      </c>
      <c r="AF20" s="14">
        <f t="shared" si="17"/>
        <v>70300</v>
      </c>
      <c r="AG20" s="14">
        <f t="shared" si="18"/>
        <v>440300</v>
      </c>
      <c r="AH20" s="31">
        <v>370000</v>
      </c>
      <c r="AI20" s="14">
        <f t="shared" si="2"/>
        <v>14800</v>
      </c>
      <c r="AJ20" s="14">
        <f t="shared" si="19"/>
        <v>384800</v>
      </c>
    </row>
    <row r="21" spans="1:36" s="15" customFormat="1" ht="17.25">
      <c r="A21" s="13"/>
      <c r="B21" s="21">
        <v>12</v>
      </c>
      <c r="C21" s="25" t="s">
        <v>80</v>
      </c>
      <c r="D21" s="21" t="s">
        <v>8</v>
      </c>
      <c r="E21" s="22">
        <v>1</v>
      </c>
      <c r="F21" s="34">
        <v>650000</v>
      </c>
      <c r="G21" s="14">
        <f t="shared" si="3"/>
        <v>123500</v>
      </c>
      <c r="H21" s="14">
        <f t="shared" si="0"/>
        <v>773500</v>
      </c>
      <c r="I21" s="19"/>
      <c r="J21" s="14">
        <f t="shared" si="4"/>
        <v>0</v>
      </c>
      <c r="K21" s="14">
        <f t="shared" si="5"/>
        <v>0</v>
      </c>
      <c r="L21" s="19"/>
      <c r="M21" s="14">
        <f t="shared" si="6"/>
        <v>0</v>
      </c>
      <c r="N21" s="14">
        <f t="shared" si="7"/>
        <v>0</v>
      </c>
      <c r="O21" s="19"/>
      <c r="P21" s="14">
        <f t="shared" si="8"/>
        <v>0</v>
      </c>
      <c r="Q21" s="14">
        <f t="shared" si="9"/>
        <v>0</v>
      </c>
      <c r="R21" s="36">
        <v>250000</v>
      </c>
      <c r="S21" s="14">
        <f t="shared" si="20"/>
        <v>47500</v>
      </c>
      <c r="T21" s="14">
        <f t="shared" si="21"/>
        <v>297500</v>
      </c>
      <c r="U21" s="31">
        <v>250000</v>
      </c>
      <c r="V21" s="14">
        <f t="shared" si="11"/>
        <v>47500</v>
      </c>
      <c r="W21" s="14">
        <f t="shared" si="12"/>
        <v>297500</v>
      </c>
      <c r="X21" s="32">
        <f t="shared" si="1"/>
        <v>1.6</v>
      </c>
      <c r="Y21" s="31">
        <v>248000</v>
      </c>
      <c r="Z21" s="14">
        <f t="shared" si="13"/>
        <v>47120</v>
      </c>
      <c r="AA21" s="14">
        <f t="shared" si="14"/>
        <v>295120</v>
      </c>
      <c r="AB21" s="31">
        <v>250000</v>
      </c>
      <c r="AC21" s="14">
        <f t="shared" si="15"/>
        <v>47500</v>
      </c>
      <c r="AD21" s="14">
        <f t="shared" si="16"/>
        <v>297500</v>
      </c>
      <c r="AE21" s="31">
        <v>250000</v>
      </c>
      <c r="AF21" s="14">
        <f t="shared" si="17"/>
        <v>47500</v>
      </c>
      <c r="AG21" s="14">
        <f t="shared" si="18"/>
        <v>297500</v>
      </c>
      <c r="AH21" s="31">
        <v>250000</v>
      </c>
      <c r="AI21" s="14">
        <f t="shared" si="2"/>
        <v>10000</v>
      </c>
      <c r="AJ21" s="14">
        <f t="shared" si="19"/>
        <v>260000</v>
      </c>
    </row>
    <row r="22" spans="1:36" s="15" customFormat="1" ht="17.25">
      <c r="A22" s="13"/>
      <c r="B22" s="21">
        <v>13</v>
      </c>
      <c r="C22" s="25" t="s">
        <v>81</v>
      </c>
      <c r="D22" s="21" t="s">
        <v>8</v>
      </c>
      <c r="E22" s="22">
        <v>1</v>
      </c>
      <c r="F22" s="34">
        <v>1350000</v>
      </c>
      <c r="G22" s="14">
        <f t="shared" si="3"/>
        <v>256500</v>
      </c>
      <c r="H22" s="14">
        <f t="shared" si="0"/>
        <v>1606500</v>
      </c>
      <c r="I22" s="19"/>
      <c r="J22" s="14">
        <f t="shared" si="4"/>
        <v>0</v>
      </c>
      <c r="K22" s="14">
        <f t="shared" si="5"/>
        <v>0</v>
      </c>
      <c r="L22" s="19"/>
      <c r="M22" s="14">
        <f t="shared" si="6"/>
        <v>0</v>
      </c>
      <c r="N22" s="14">
        <f t="shared" si="7"/>
        <v>0</v>
      </c>
      <c r="O22" s="19"/>
      <c r="P22" s="14">
        <f t="shared" si="8"/>
        <v>0</v>
      </c>
      <c r="Q22" s="14">
        <f t="shared" si="9"/>
        <v>0</v>
      </c>
      <c r="R22" s="36">
        <v>350000</v>
      </c>
      <c r="S22" s="14">
        <f t="shared" si="20"/>
        <v>66500</v>
      </c>
      <c r="T22" s="14">
        <f t="shared" si="21"/>
        <v>416500</v>
      </c>
      <c r="U22" s="31">
        <v>350000</v>
      </c>
      <c r="V22" s="14">
        <f t="shared" si="11"/>
        <v>66500</v>
      </c>
      <c r="W22" s="14">
        <f t="shared" si="12"/>
        <v>416500</v>
      </c>
      <c r="X22" s="32">
        <f t="shared" si="1"/>
        <v>2.8571428571428572</v>
      </c>
      <c r="Y22" s="31">
        <v>348000</v>
      </c>
      <c r="Z22" s="14">
        <f t="shared" si="13"/>
        <v>66120</v>
      </c>
      <c r="AA22" s="14">
        <f t="shared" si="14"/>
        <v>414120</v>
      </c>
      <c r="AB22" s="31">
        <v>350000</v>
      </c>
      <c r="AC22" s="14">
        <f t="shared" si="15"/>
        <v>66500</v>
      </c>
      <c r="AD22" s="14">
        <f t="shared" si="16"/>
        <v>416500</v>
      </c>
      <c r="AE22" s="31">
        <v>350000</v>
      </c>
      <c r="AF22" s="14">
        <f t="shared" si="17"/>
        <v>66500</v>
      </c>
      <c r="AG22" s="14">
        <f t="shared" si="18"/>
        <v>416500</v>
      </c>
      <c r="AH22" s="31">
        <v>350000</v>
      </c>
      <c r="AI22" s="14">
        <f t="shared" si="2"/>
        <v>14000</v>
      </c>
      <c r="AJ22" s="14">
        <f t="shared" si="19"/>
        <v>364000</v>
      </c>
    </row>
    <row r="23" spans="1:36" s="15" customFormat="1" ht="17.25">
      <c r="A23" s="13"/>
      <c r="B23" s="21">
        <v>14</v>
      </c>
      <c r="C23" s="25" t="s">
        <v>46</v>
      </c>
      <c r="D23" s="21" t="s">
        <v>8</v>
      </c>
      <c r="E23" s="22">
        <v>1</v>
      </c>
      <c r="F23" s="34">
        <v>450000</v>
      </c>
      <c r="G23" s="14">
        <f t="shared" si="3"/>
        <v>85500</v>
      </c>
      <c r="H23" s="14">
        <f t="shared" si="0"/>
        <v>535500</v>
      </c>
      <c r="I23" s="19"/>
      <c r="J23" s="14">
        <f t="shared" si="4"/>
        <v>0</v>
      </c>
      <c r="K23" s="14">
        <f t="shared" si="5"/>
        <v>0</v>
      </c>
      <c r="L23" s="19"/>
      <c r="M23" s="14">
        <f t="shared" si="6"/>
        <v>0</v>
      </c>
      <c r="N23" s="14">
        <f t="shared" si="7"/>
        <v>0</v>
      </c>
      <c r="O23" s="19"/>
      <c r="P23" s="14">
        <f t="shared" si="8"/>
        <v>0</v>
      </c>
      <c r="Q23" s="14">
        <f t="shared" si="9"/>
        <v>0</v>
      </c>
      <c r="R23" s="36">
        <v>200000</v>
      </c>
      <c r="S23" s="14">
        <f t="shared" si="20"/>
        <v>38000</v>
      </c>
      <c r="T23" s="14">
        <f t="shared" si="21"/>
        <v>238000</v>
      </c>
      <c r="U23" s="31">
        <v>200000</v>
      </c>
      <c r="V23" s="14">
        <f t="shared" si="11"/>
        <v>38000</v>
      </c>
      <c r="W23" s="14">
        <f t="shared" si="12"/>
        <v>238000</v>
      </c>
      <c r="X23" s="32">
        <f t="shared" si="1"/>
        <v>1.25</v>
      </c>
      <c r="Y23" s="31">
        <v>180000</v>
      </c>
      <c r="Z23" s="14">
        <f t="shared" si="13"/>
        <v>34200</v>
      </c>
      <c r="AA23" s="14">
        <f t="shared" si="14"/>
        <v>214200</v>
      </c>
      <c r="AB23" s="31">
        <v>200000</v>
      </c>
      <c r="AC23" s="14">
        <f t="shared" si="15"/>
        <v>38000</v>
      </c>
      <c r="AD23" s="14">
        <f t="shared" si="16"/>
        <v>238000</v>
      </c>
      <c r="AE23" s="31">
        <v>200000</v>
      </c>
      <c r="AF23" s="14">
        <f t="shared" si="17"/>
        <v>38000</v>
      </c>
      <c r="AG23" s="14">
        <f t="shared" si="18"/>
        <v>238000</v>
      </c>
      <c r="AH23" s="31">
        <v>200000</v>
      </c>
      <c r="AI23" s="14">
        <f t="shared" si="2"/>
        <v>8000</v>
      </c>
      <c r="AJ23" s="14">
        <f t="shared" si="19"/>
        <v>208000</v>
      </c>
    </row>
    <row r="24" spans="1:36" s="15" customFormat="1" ht="17.25">
      <c r="A24" s="13"/>
      <c r="B24" s="21">
        <v>15</v>
      </c>
      <c r="C24" s="25" t="s">
        <v>47</v>
      </c>
      <c r="D24" s="21" t="s">
        <v>8</v>
      </c>
      <c r="E24" s="22">
        <v>1</v>
      </c>
      <c r="F24" s="34">
        <v>650000</v>
      </c>
      <c r="G24" s="14">
        <f t="shared" si="3"/>
        <v>123500</v>
      </c>
      <c r="H24" s="14">
        <f t="shared" si="0"/>
        <v>773500</v>
      </c>
      <c r="I24" s="19"/>
      <c r="J24" s="14">
        <f t="shared" si="4"/>
        <v>0</v>
      </c>
      <c r="K24" s="14">
        <f t="shared" si="5"/>
        <v>0</v>
      </c>
      <c r="L24" s="19"/>
      <c r="M24" s="14">
        <f t="shared" si="6"/>
        <v>0</v>
      </c>
      <c r="N24" s="14">
        <f t="shared" si="7"/>
        <v>0</v>
      </c>
      <c r="O24" s="19"/>
      <c r="P24" s="14">
        <f t="shared" si="8"/>
        <v>0</v>
      </c>
      <c r="Q24" s="14">
        <f t="shared" si="9"/>
        <v>0</v>
      </c>
      <c r="R24" s="36">
        <v>300000</v>
      </c>
      <c r="S24" s="14">
        <f t="shared" si="20"/>
        <v>57000</v>
      </c>
      <c r="T24" s="14">
        <f t="shared" si="21"/>
        <v>357000</v>
      </c>
      <c r="U24" s="31">
        <v>300000</v>
      </c>
      <c r="V24" s="14">
        <f t="shared" si="11"/>
        <v>57000</v>
      </c>
      <c r="W24" s="14">
        <f t="shared" si="12"/>
        <v>357000</v>
      </c>
      <c r="X24" s="32">
        <f t="shared" si="1"/>
        <v>1.1666666666666667</v>
      </c>
      <c r="Y24" s="31">
        <v>280000</v>
      </c>
      <c r="Z24" s="14">
        <f t="shared" si="13"/>
        <v>53200</v>
      </c>
      <c r="AA24" s="14">
        <f t="shared" si="14"/>
        <v>333200</v>
      </c>
      <c r="AB24" s="31">
        <v>300000</v>
      </c>
      <c r="AC24" s="14">
        <f t="shared" si="15"/>
        <v>57000</v>
      </c>
      <c r="AD24" s="14">
        <f t="shared" si="16"/>
        <v>357000</v>
      </c>
      <c r="AE24" s="31">
        <v>300000</v>
      </c>
      <c r="AF24" s="14">
        <f t="shared" si="17"/>
        <v>57000</v>
      </c>
      <c r="AG24" s="14">
        <f t="shared" si="18"/>
        <v>357000</v>
      </c>
      <c r="AH24" s="31">
        <v>300000</v>
      </c>
      <c r="AI24" s="14">
        <f t="shared" si="2"/>
        <v>12000</v>
      </c>
      <c r="AJ24" s="14">
        <f t="shared" si="19"/>
        <v>312000</v>
      </c>
    </row>
    <row r="25" spans="1:36" s="15" customFormat="1" ht="17.25">
      <c r="A25" s="13"/>
      <c r="B25" s="21">
        <v>16</v>
      </c>
      <c r="C25" s="25" t="s">
        <v>49</v>
      </c>
      <c r="D25" s="21" t="s">
        <v>8</v>
      </c>
      <c r="E25" s="22">
        <v>1</v>
      </c>
      <c r="F25" s="34">
        <v>300000</v>
      </c>
      <c r="G25" s="14">
        <f t="shared" si="3"/>
        <v>57000</v>
      </c>
      <c r="H25" s="14">
        <f t="shared" si="0"/>
        <v>357000</v>
      </c>
      <c r="I25" s="19"/>
      <c r="J25" s="14">
        <f t="shared" si="4"/>
        <v>0</v>
      </c>
      <c r="K25" s="14">
        <f t="shared" si="5"/>
        <v>0</v>
      </c>
      <c r="L25" s="19"/>
      <c r="M25" s="14">
        <f t="shared" si="6"/>
        <v>0</v>
      </c>
      <c r="N25" s="14">
        <f t="shared" si="7"/>
        <v>0</v>
      </c>
      <c r="O25" s="19">
        <v>87500</v>
      </c>
      <c r="P25" s="14">
        <f t="shared" si="8"/>
        <v>16625</v>
      </c>
      <c r="Q25" s="14">
        <f t="shared" si="9"/>
        <v>104125</v>
      </c>
      <c r="R25" s="36"/>
      <c r="S25" s="14"/>
      <c r="T25" s="14"/>
      <c r="U25" s="31">
        <f t="shared" ref="U25:U33" si="22">+O25*(1+$U$6)</f>
        <v>92050</v>
      </c>
      <c r="V25" s="14">
        <f t="shared" si="11"/>
        <v>17489.5</v>
      </c>
      <c r="W25" s="14">
        <f t="shared" si="12"/>
        <v>109539.5</v>
      </c>
      <c r="X25" s="32">
        <f t="shared" si="1"/>
        <v>2.2590983161325369</v>
      </c>
      <c r="Y25" s="31">
        <v>300000</v>
      </c>
      <c r="Z25" s="14">
        <f t="shared" si="13"/>
        <v>57000</v>
      </c>
      <c r="AA25" s="14">
        <f t="shared" si="14"/>
        <v>357000</v>
      </c>
      <c r="AB25" s="31">
        <v>92000</v>
      </c>
      <c r="AC25" s="14">
        <f t="shared" si="15"/>
        <v>17480</v>
      </c>
      <c r="AD25" s="14">
        <f t="shared" si="16"/>
        <v>109480</v>
      </c>
      <c r="AE25" s="31">
        <v>92050</v>
      </c>
      <c r="AF25" s="14">
        <f t="shared" si="17"/>
        <v>17489.5</v>
      </c>
      <c r="AG25" s="14">
        <f t="shared" si="18"/>
        <v>109539.5</v>
      </c>
      <c r="AH25" s="31">
        <v>92050</v>
      </c>
      <c r="AI25" s="14">
        <f t="shared" si="2"/>
        <v>3682</v>
      </c>
      <c r="AJ25" s="14">
        <f t="shared" si="19"/>
        <v>95732</v>
      </c>
    </row>
    <row r="26" spans="1:36" s="15" customFormat="1" ht="17.25">
      <c r="A26" s="13"/>
      <c r="B26" s="21">
        <v>17</v>
      </c>
      <c r="C26" s="25" t="s">
        <v>48</v>
      </c>
      <c r="D26" s="21" t="s">
        <v>8</v>
      </c>
      <c r="E26" s="22">
        <v>1</v>
      </c>
      <c r="F26" s="34">
        <v>450000</v>
      </c>
      <c r="G26" s="14">
        <f t="shared" si="3"/>
        <v>85500</v>
      </c>
      <c r="H26" s="14">
        <f t="shared" si="0"/>
        <v>535500</v>
      </c>
      <c r="I26" s="19"/>
      <c r="J26" s="14">
        <f t="shared" si="4"/>
        <v>0</v>
      </c>
      <c r="K26" s="14">
        <f t="shared" si="5"/>
        <v>0</v>
      </c>
      <c r="L26" s="19"/>
      <c r="M26" s="14">
        <f t="shared" si="6"/>
        <v>0</v>
      </c>
      <c r="N26" s="14">
        <f t="shared" si="7"/>
        <v>0</v>
      </c>
      <c r="O26" s="19">
        <v>157500</v>
      </c>
      <c r="P26" s="14">
        <f t="shared" si="8"/>
        <v>29925</v>
      </c>
      <c r="Q26" s="14">
        <f t="shared" si="9"/>
        <v>187425</v>
      </c>
      <c r="R26" s="36"/>
      <c r="S26" s="14"/>
      <c r="T26" s="14"/>
      <c r="U26" s="31">
        <f t="shared" si="22"/>
        <v>165690</v>
      </c>
      <c r="V26" s="14">
        <f t="shared" si="11"/>
        <v>31481.100000000002</v>
      </c>
      <c r="W26" s="14">
        <f t="shared" si="12"/>
        <v>197171.1</v>
      </c>
      <c r="X26" s="32">
        <f t="shared" si="1"/>
        <v>1.7159152634437806</v>
      </c>
      <c r="Y26" s="31">
        <v>90000</v>
      </c>
      <c r="Z26" s="14">
        <f t="shared" si="13"/>
        <v>17100</v>
      </c>
      <c r="AA26" s="14">
        <f t="shared" si="14"/>
        <v>107100</v>
      </c>
      <c r="AB26" s="31">
        <v>165600</v>
      </c>
      <c r="AC26" s="14">
        <f t="shared" si="15"/>
        <v>31464</v>
      </c>
      <c r="AD26" s="14">
        <f t="shared" si="16"/>
        <v>197064</v>
      </c>
      <c r="AE26" s="31">
        <v>165690</v>
      </c>
      <c r="AF26" s="14">
        <f t="shared" si="17"/>
        <v>31481.100000000002</v>
      </c>
      <c r="AG26" s="14">
        <f t="shared" si="18"/>
        <v>197171.1</v>
      </c>
      <c r="AH26" s="31">
        <v>165690</v>
      </c>
      <c r="AI26" s="14">
        <f t="shared" si="2"/>
        <v>6627.6</v>
      </c>
      <c r="AJ26" s="14">
        <f t="shared" si="19"/>
        <v>172317.6</v>
      </c>
    </row>
    <row r="27" spans="1:36" s="15" customFormat="1" ht="17.25">
      <c r="A27" s="13"/>
      <c r="B27" s="21">
        <v>18</v>
      </c>
      <c r="C27" s="25" t="s">
        <v>50</v>
      </c>
      <c r="D27" s="21" t="s">
        <v>8</v>
      </c>
      <c r="E27" s="22">
        <v>1</v>
      </c>
      <c r="F27" s="34">
        <v>350000</v>
      </c>
      <c r="G27" s="14">
        <f t="shared" si="3"/>
        <v>66500</v>
      </c>
      <c r="H27" s="14">
        <f t="shared" si="0"/>
        <v>416500</v>
      </c>
      <c r="I27" s="19">
        <v>250000</v>
      </c>
      <c r="J27" s="14">
        <f t="shared" si="4"/>
        <v>47500</v>
      </c>
      <c r="K27" s="14">
        <f t="shared" si="5"/>
        <v>297500</v>
      </c>
      <c r="L27" s="19">
        <v>270000</v>
      </c>
      <c r="M27" s="14">
        <f t="shared" si="6"/>
        <v>51300</v>
      </c>
      <c r="N27" s="14">
        <f t="shared" si="7"/>
        <v>321300</v>
      </c>
      <c r="O27" s="19">
        <v>180000</v>
      </c>
      <c r="P27" s="14">
        <f t="shared" si="8"/>
        <v>34200</v>
      </c>
      <c r="Q27" s="14">
        <f t="shared" si="9"/>
        <v>214200</v>
      </c>
      <c r="R27" s="36"/>
      <c r="S27" s="14"/>
      <c r="T27" s="14"/>
      <c r="U27" s="31">
        <f t="shared" si="22"/>
        <v>189360</v>
      </c>
      <c r="V27" s="14">
        <f t="shared" si="11"/>
        <v>35978.400000000001</v>
      </c>
      <c r="W27" s="14">
        <f t="shared" si="12"/>
        <v>225338.4</v>
      </c>
      <c r="X27" s="32">
        <f t="shared" si="1"/>
        <v>0.84833122095479518</v>
      </c>
      <c r="Y27" s="31">
        <v>180000</v>
      </c>
      <c r="Z27" s="14">
        <f t="shared" si="13"/>
        <v>34200</v>
      </c>
      <c r="AA27" s="14">
        <f t="shared" si="14"/>
        <v>214200</v>
      </c>
      <c r="AB27" s="31">
        <v>189300</v>
      </c>
      <c r="AC27" s="14">
        <f t="shared" si="15"/>
        <v>35967</v>
      </c>
      <c r="AD27" s="14">
        <f t="shared" si="16"/>
        <v>225267</v>
      </c>
      <c r="AE27" s="31">
        <v>189360</v>
      </c>
      <c r="AF27" s="14">
        <f t="shared" si="17"/>
        <v>35978.400000000001</v>
      </c>
      <c r="AG27" s="14">
        <f t="shared" si="18"/>
        <v>225338.4</v>
      </c>
      <c r="AH27" s="31">
        <v>189360</v>
      </c>
      <c r="AI27" s="14">
        <f>AH27*0.15</f>
        <v>28404</v>
      </c>
      <c r="AJ27" s="14">
        <f t="shared" si="19"/>
        <v>217764</v>
      </c>
    </row>
    <row r="28" spans="1:36" s="15" customFormat="1" ht="17.25">
      <c r="A28" s="13"/>
      <c r="B28" s="21">
        <v>19</v>
      </c>
      <c r="C28" s="25" t="s">
        <v>51</v>
      </c>
      <c r="D28" s="21" t="s">
        <v>8</v>
      </c>
      <c r="E28" s="22">
        <v>1</v>
      </c>
      <c r="F28" s="34">
        <v>350000</v>
      </c>
      <c r="G28" s="14">
        <f t="shared" si="3"/>
        <v>66500</v>
      </c>
      <c r="H28" s="14">
        <f t="shared" si="0"/>
        <v>416500</v>
      </c>
      <c r="I28" s="19">
        <v>250000</v>
      </c>
      <c r="J28" s="14">
        <f t="shared" si="4"/>
        <v>47500</v>
      </c>
      <c r="K28" s="14">
        <f t="shared" si="5"/>
        <v>297500</v>
      </c>
      <c r="L28" s="19">
        <v>270000</v>
      </c>
      <c r="M28" s="14">
        <f t="shared" si="6"/>
        <v>51300</v>
      </c>
      <c r="N28" s="14">
        <f t="shared" si="7"/>
        <v>321300</v>
      </c>
      <c r="O28" s="19">
        <v>180000</v>
      </c>
      <c r="P28" s="14">
        <f t="shared" si="8"/>
        <v>34200</v>
      </c>
      <c r="Q28" s="14">
        <f t="shared" si="9"/>
        <v>214200</v>
      </c>
      <c r="R28" s="36"/>
      <c r="S28" s="14"/>
      <c r="T28" s="14"/>
      <c r="U28" s="31">
        <f t="shared" si="22"/>
        <v>189360</v>
      </c>
      <c r="V28" s="14">
        <f t="shared" si="11"/>
        <v>35978.400000000001</v>
      </c>
      <c r="W28" s="14">
        <f t="shared" si="12"/>
        <v>225338.4</v>
      </c>
      <c r="X28" s="32">
        <f t="shared" si="1"/>
        <v>0.84833122095479518</v>
      </c>
      <c r="Y28" s="31">
        <v>180000</v>
      </c>
      <c r="Z28" s="14">
        <f t="shared" si="13"/>
        <v>34200</v>
      </c>
      <c r="AA28" s="14">
        <f t="shared" si="14"/>
        <v>214200</v>
      </c>
      <c r="AB28" s="31">
        <v>189300</v>
      </c>
      <c r="AC28" s="14">
        <f t="shared" si="15"/>
        <v>35967</v>
      </c>
      <c r="AD28" s="14">
        <f t="shared" si="16"/>
        <v>225267</v>
      </c>
      <c r="AE28" s="31">
        <v>189360</v>
      </c>
      <c r="AF28" s="14">
        <f t="shared" si="17"/>
        <v>35978.400000000001</v>
      </c>
      <c r="AG28" s="14">
        <f t="shared" si="18"/>
        <v>225338.4</v>
      </c>
      <c r="AH28" s="31">
        <v>189360</v>
      </c>
      <c r="AI28" s="14">
        <f>AH28*0.15</f>
        <v>28404</v>
      </c>
      <c r="AJ28" s="14">
        <f t="shared" si="19"/>
        <v>217764</v>
      </c>
    </row>
    <row r="29" spans="1:36" s="15" customFormat="1" ht="17.25">
      <c r="A29" s="13"/>
      <c r="B29" s="21">
        <v>20</v>
      </c>
      <c r="C29" s="25" t="s">
        <v>24</v>
      </c>
      <c r="D29" s="21" t="s">
        <v>8</v>
      </c>
      <c r="E29" s="22">
        <v>1</v>
      </c>
      <c r="F29" s="34">
        <v>70000</v>
      </c>
      <c r="G29" s="14">
        <f t="shared" si="3"/>
        <v>13300</v>
      </c>
      <c r="H29" s="14">
        <f t="shared" si="0"/>
        <v>83300</v>
      </c>
      <c r="I29" s="19"/>
      <c r="J29" s="14">
        <f t="shared" si="4"/>
        <v>0</v>
      </c>
      <c r="K29" s="14">
        <f t="shared" si="5"/>
        <v>0</v>
      </c>
      <c r="L29" s="19"/>
      <c r="M29" s="14">
        <f t="shared" si="6"/>
        <v>0</v>
      </c>
      <c r="N29" s="14">
        <f t="shared" si="7"/>
        <v>0</v>
      </c>
      <c r="O29" s="19">
        <v>8000</v>
      </c>
      <c r="P29" s="14">
        <f t="shared" si="8"/>
        <v>1520</v>
      </c>
      <c r="Q29" s="14">
        <f t="shared" si="9"/>
        <v>9520</v>
      </c>
      <c r="R29" s="36"/>
      <c r="S29" s="14"/>
      <c r="T29" s="14"/>
      <c r="U29" s="31">
        <f t="shared" si="22"/>
        <v>8416</v>
      </c>
      <c r="V29" s="14">
        <f t="shared" si="11"/>
        <v>1599.04</v>
      </c>
      <c r="W29" s="14">
        <f t="shared" si="12"/>
        <v>10015.040000000001</v>
      </c>
      <c r="X29" s="32">
        <f t="shared" si="1"/>
        <v>7.3174904942965764</v>
      </c>
      <c r="Y29" s="31">
        <v>8000</v>
      </c>
      <c r="Z29" s="14">
        <f t="shared" si="13"/>
        <v>1520</v>
      </c>
      <c r="AA29" s="14">
        <f t="shared" si="14"/>
        <v>9520</v>
      </c>
      <c r="AB29" s="31">
        <v>8400</v>
      </c>
      <c r="AC29" s="14">
        <f t="shared" si="15"/>
        <v>1596</v>
      </c>
      <c r="AD29" s="14">
        <f t="shared" si="16"/>
        <v>9996</v>
      </c>
      <c r="AE29" s="31">
        <v>8416</v>
      </c>
      <c r="AF29" s="14">
        <f t="shared" si="17"/>
        <v>1599.04</v>
      </c>
      <c r="AG29" s="14">
        <f t="shared" si="18"/>
        <v>10015.040000000001</v>
      </c>
      <c r="AH29" s="31">
        <v>8416</v>
      </c>
      <c r="AI29" s="14">
        <f>AH29*0.04</f>
        <v>336.64</v>
      </c>
      <c r="AJ29" s="14">
        <f t="shared" si="19"/>
        <v>8752.64</v>
      </c>
    </row>
    <row r="30" spans="1:36" s="15" customFormat="1" ht="17.25">
      <c r="A30" s="13"/>
      <c r="B30" s="21">
        <v>21</v>
      </c>
      <c r="C30" s="25" t="s">
        <v>52</v>
      </c>
      <c r="D30" s="21" t="s">
        <v>8</v>
      </c>
      <c r="E30" s="22">
        <v>1</v>
      </c>
      <c r="F30" s="34">
        <v>200000</v>
      </c>
      <c r="G30" s="14">
        <f t="shared" si="3"/>
        <v>38000</v>
      </c>
      <c r="H30" s="14">
        <f t="shared" si="0"/>
        <v>238000</v>
      </c>
      <c r="I30" s="19">
        <v>25000</v>
      </c>
      <c r="J30" s="14">
        <f t="shared" si="4"/>
        <v>4750</v>
      </c>
      <c r="K30" s="14">
        <f t="shared" si="5"/>
        <v>29750</v>
      </c>
      <c r="L30" s="19">
        <v>30000</v>
      </c>
      <c r="M30" s="14">
        <f t="shared" si="6"/>
        <v>5700</v>
      </c>
      <c r="N30" s="14">
        <f t="shared" si="7"/>
        <v>35700</v>
      </c>
      <c r="O30" s="19">
        <v>32000</v>
      </c>
      <c r="P30" s="14">
        <f t="shared" si="8"/>
        <v>6080</v>
      </c>
      <c r="Q30" s="14">
        <f t="shared" si="9"/>
        <v>38080</v>
      </c>
      <c r="R30" s="36"/>
      <c r="S30" s="14"/>
      <c r="T30" s="14"/>
      <c r="U30" s="31">
        <f t="shared" si="22"/>
        <v>33664</v>
      </c>
      <c r="V30" s="14">
        <f t="shared" si="11"/>
        <v>6396.16</v>
      </c>
      <c r="W30" s="14">
        <f t="shared" si="12"/>
        <v>40060.160000000003</v>
      </c>
      <c r="X30" s="32">
        <f t="shared" si="1"/>
        <v>4.9410646387832697</v>
      </c>
      <c r="Y30" s="31">
        <v>33000</v>
      </c>
      <c r="Z30" s="14">
        <f t="shared" si="13"/>
        <v>6270</v>
      </c>
      <c r="AA30" s="14">
        <f t="shared" si="14"/>
        <v>39270</v>
      </c>
      <c r="AB30" s="31">
        <v>33600</v>
      </c>
      <c r="AC30" s="14">
        <f t="shared" si="15"/>
        <v>6384</v>
      </c>
      <c r="AD30" s="14">
        <f t="shared" si="16"/>
        <v>39984</v>
      </c>
      <c r="AE30" s="31">
        <v>33664</v>
      </c>
      <c r="AF30" s="14">
        <f t="shared" si="17"/>
        <v>6396.16</v>
      </c>
      <c r="AG30" s="14">
        <f t="shared" si="18"/>
        <v>40060.160000000003</v>
      </c>
      <c r="AH30" s="31">
        <v>33664</v>
      </c>
      <c r="AI30" s="14">
        <f>AH30*0.04</f>
        <v>1346.56</v>
      </c>
      <c r="AJ30" s="14">
        <f t="shared" si="19"/>
        <v>35010.559999999998</v>
      </c>
    </row>
    <row r="31" spans="1:36" s="15" customFormat="1" ht="17.25">
      <c r="A31" s="13"/>
      <c r="B31" s="21">
        <v>22</v>
      </c>
      <c r="C31" s="25" t="s">
        <v>25</v>
      </c>
      <c r="D31" s="21" t="s">
        <v>8</v>
      </c>
      <c r="E31" s="22">
        <v>1</v>
      </c>
      <c r="F31" s="34">
        <v>1800000</v>
      </c>
      <c r="G31" s="14">
        <f t="shared" si="3"/>
        <v>342000</v>
      </c>
      <c r="H31" s="14">
        <f t="shared" si="0"/>
        <v>2142000</v>
      </c>
      <c r="I31" s="19"/>
      <c r="J31" s="14">
        <f t="shared" si="4"/>
        <v>0</v>
      </c>
      <c r="K31" s="14">
        <f t="shared" si="5"/>
        <v>0</v>
      </c>
      <c r="L31" s="19"/>
      <c r="M31" s="14">
        <f t="shared" si="6"/>
        <v>0</v>
      </c>
      <c r="N31" s="14">
        <f t="shared" si="7"/>
        <v>0</v>
      </c>
      <c r="O31" s="19">
        <v>1100000</v>
      </c>
      <c r="P31" s="14">
        <f t="shared" si="8"/>
        <v>209000</v>
      </c>
      <c r="Q31" s="14">
        <f t="shared" si="9"/>
        <v>1309000</v>
      </c>
      <c r="R31" s="36"/>
      <c r="S31" s="14"/>
      <c r="T31" s="14"/>
      <c r="U31" s="31">
        <f t="shared" si="22"/>
        <v>1157200</v>
      </c>
      <c r="V31" s="14">
        <f t="shared" si="11"/>
        <v>219868</v>
      </c>
      <c r="W31" s="14">
        <f t="shared" si="12"/>
        <v>1377068</v>
      </c>
      <c r="X31" s="32">
        <f t="shared" si="1"/>
        <v>0.55547874179052892</v>
      </c>
      <c r="Y31" s="31">
        <v>1100000</v>
      </c>
      <c r="Z31" s="14">
        <f t="shared" si="13"/>
        <v>209000</v>
      </c>
      <c r="AA31" s="14">
        <f t="shared" si="14"/>
        <v>1309000</v>
      </c>
      <c r="AB31" s="31">
        <v>800000</v>
      </c>
      <c r="AC31" s="14">
        <f t="shared" si="15"/>
        <v>152000</v>
      </c>
      <c r="AD31" s="14">
        <f t="shared" si="16"/>
        <v>952000</v>
      </c>
      <c r="AE31" s="31">
        <v>1157200</v>
      </c>
      <c r="AF31" s="14">
        <f t="shared" si="17"/>
        <v>219868</v>
      </c>
      <c r="AG31" s="14">
        <f t="shared" si="18"/>
        <v>1377068</v>
      </c>
      <c r="AH31" s="31">
        <v>1157200</v>
      </c>
      <c r="AI31" s="14">
        <f>AH31*0.04</f>
        <v>46288</v>
      </c>
      <c r="AJ31" s="14">
        <f t="shared" si="19"/>
        <v>1203488</v>
      </c>
    </row>
    <row r="32" spans="1:36" s="15" customFormat="1" ht="17.25">
      <c r="A32" s="13"/>
      <c r="B32" s="21">
        <v>23</v>
      </c>
      <c r="C32" s="25" t="s">
        <v>26</v>
      </c>
      <c r="D32" s="21" t="s">
        <v>8</v>
      </c>
      <c r="E32" s="22">
        <v>1</v>
      </c>
      <c r="F32" s="34">
        <v>15000</v>
      </c>
      <c r="G32" s="14">
        <f t="shared" si="3"/>
        <v>2850</v>
      </c>
      <c r="H32" s="14">
        <f t="shared" si="0"/>
        <v>17850</v>
      </c>
      <c r="I32" s="19"/>
      <c r="J32" s="14">
        <f t="shared" si="4"/>
        <v>0</v>
      </c>
      <c r="K32" s="14">
        <f t="shared" si="5"/>
        <v>0</v>
      </c>
      <c r="L32" s="19"/>
      <c r="M32" s="14">
        <f t="shared" si="6"/>
        <v>0</v>
      </c>
      <c r="N32" s="14">
        <f t="shared" si="7"/>
        <v>0</v>
      </c>
      <c r="O32" s="19">
        <v>65000</v>
      </c>
      <c r="P32" s="14">
        <f t="shared" si="8"/>
        <v>12350</v>
      </c>
      <c r="Q32" s="14">
        <f t="shared" si="9"/>
        <v>77350</v>
      </c>
      <c r="R32" s="36"/>
      <c r="S32" s="14"/>
      <c r="T32" s="14"/>
      <c r="U32" s="31">
        <f t="shared" si="22"/>
        <v>68380</v>
      </c>
      <c r="V32" s="14">
        <f t="shared" si="11"/>
        <v>12992.2</v>
      </c>
      <c r="W32" s="14">
        <f t="shared" si="12"/>
        <v>81372.2</v>
      </c>
      <c r="X32" s="32">
        <f t="shared" si="1"/>
        <v>-0.78063761333723314</v>
      </c>
      <c r="Y32" s="31">
        <v>65000</v>
      </c>
      <c r="Z32" s="14">
        <f t="shared" si="13"/>
        <v>12350</v>
      </c>
      <c r="AA32" s="14">
        <f t="shared" si="14"/>
        <v>77350</v>
      </c>
      <c r="AB32" s="31">
        <v>68300</v>
      </c>
      <c r="AC32" s="14">
        <f t="shared" si="15"/>
        <v>12977</v>
      </c>
      <c r="AD32" s="14">
        <f t="shared" si="16"/>
        <v>81277</v>
      </c>
      <c r="AE32" s="31">
        <v>68380</v>
      </c>
      <c r="AF32" s="14">
        <f t="shared" si="17"/>
        <v>12992.2</v>
      </c>
      <c r="AG32" s="14">
        <f t="shared" si="18"/>
        <v>81372.2</v>
      </c>
      <c r="AH32" s="31">
        <v>68380</v>
      </c>
      <c r="AI32" s="14">
        <f>AH32*0.15</f>
        <v>10257</v>
      </c>
      <c r="AJ32" s="14">
        <f t="shared" si="19"/>
        <v>78637</v>
      </c>
    </row>
    <row r="33" spans="1:36" s="15" customFormat="1" ht="17.25">
      <c r="A33" s="13"/>
      <c r="B33" s="21">
        <v>24</v>
      </c>
      <c r="C33" s="25" t="s">
        <v>53</v>
      </c>
      <c r="D33" s="21" t="s">
        <v>8</v>
      </c>
      <c r="E33" s="22">
        <v>1</v>
      </c>
      <c r="F33" s="34">
        <v>20000000</v>
      </c>
      <c r="G33" s="14">
        <f t="shared" si="3"/>
        <v>3800000</v>
      </c>
      <c r="H33" s="14">
        <f t="shared" si="0"/>
        <v>23800000</v>
      </c>
      <c r="I33" s="19"/>
      <c r="J33" s="14">
        <f t="shared" si="4"/>
        <v>0</v>
      </c>
      <c r="K33" s="14">
        <f t="shared" si="5"/>
        <v>0</v>
      </c>
      <c r="L33" s="19"/>
      <c r="M33" s="14">
        <f t="shared" si="6"/>
        <v>0</v>
      </c>
      <c r="N33" s="14">
        <f t="shared" si="7"/>
        <v>0</v>
      </c>
      <c r="O33" s="19">
        <v>980000</v>
      </c>
      <c r="P33" s="14">
        <f t="shared" si="8"/>
        <v>186200</v>
      </c>
      <c r="Q33" s="14">
        <f t="shared" si="9"/>
        <v>1166200</v>
      </c>
      <c r="R33" s="36"/>
      <c r="S33" s="14"/>
      <c r="T33" s="14"/>
      <c r="U33" s="31">
        <f t="shared" si="22"/>
        <v>1030960</v>
      </c>
      <c r="V33" s="14">
        <f t="shared" si="11"/>
        <v>195882.4</v>
      </c>
      <c r="W33" s="14">
        <f t="shared" si="12"/>
        <v>1226842.3999999999</v>
      </c>
      <c r="X33" s="32">
        <f t="shared" si="1"/>
        <v>18.399394738884148</v>
      </c>
      <c r="Y33" s="31">
        <v>950000</v>
      </c>
      <c r="Z33" s="14">
        <f t="shared" si="13"/>
        <v>180500</v>
      </c>
      <c r="AA33" s="14">
        <f t="shared" si="14"/>
        <v>1130500</v>
      </c>
      <c r="AB33" s="31">
        <v>1030000</v>
      </c>
      <c r="AC33" s="14">
        <f t="shared" si="15"/>
        <v>195700</v>
      </c>
      <c r="AD33" s="14">
        <f t="shared" si="16"/>
        <v>1225700</v>
      </c>
      <c r="AE33" s="31">
        <v>1030960</v>
      </c>
      <c r="AF33" s="14">
        <f t="shared" si="17"/>
        <v>195882.4</v>
      </c>
      <c r="AG33" s="14">
        <f t="shared" si="18"/>
        <v>1226842.3999999999</v>
      </c>
      <c r="AH33" s="31">
        <v>1030960</v>
      </c>
      <c r="AI33" s="14">
        <f>AH33*0.04</f>
        <v>41238.400000000001</v>
      </c>
      <c r="AJ33" s="14">
        <f t="shared" si="19"/>
        <v>1072198.3999999999</v>
      </c>
    </row>
    <row r="34" spans="1:36" s="15" customFormat="1" ht="17.25">
      <c r="A34" s="13"/>
      <c r="B34" s="21">
        <v>25</v>
      </c>
      <c r="C34" s="25" t="s">
        <v>54</v>
      </c>
      <c r="D34" s="21" t="s">
        <v>8</v>
      </c>
      <c r="E34" s="22">
        <v>1</v>
      </c>
      <c r="F34" s="34">
        <v>50000000</v>
      </c>
      <c r="G34" s="14">
        <f t="shared" si="3"/>
        <v>9500000</v>
      </c>
      <c r="H34" s="14">
        <f t="shared" si="0"/>
        <v>59500000</v>
      </c>
      <c r="I34" s="19"/>
      <c r="J34" s="14">
        <f t="shared" si="4"/>
        <v>0</v>
      </c>
      <c r="K34" s="14">
        <f t="shared" si="5"/>
        <v>0</v>
      </c>
      <c r="L34" s="19"/>
      <c r="M34" s="14">
        <f t="shared" si="6"/>
        <v>0</v>
      </c>
      <c r="N34" s="14">
        <f t="shared" si="7"/>
        <v>0</v>
      </c>
      <c r="O34" s="19"/>
      <c r="P34" s="14">
        <f t="shared" si="8"/>
        <v>0</v>
      </c>
      <c r="Q34" s="14">
        <f t="shared" si="9"/>
        <v>0</v>
      </c>
      <c r="R34" s="36">
        <v>4000000</v>
      </c>
      <c r="S34" s="14">
        <f t="shared" ref="S34:S41" si="23">+R34*19%</f>
        <v>760000</v>
      </c>
      <c r="T34" s="14">
        <f t="shared" ref="T34:T41" si="24">+R34+S34</f>
        <v>4760000</v>
      </c>
      <c r="U34" s="31">
        <v>4000000</v>
      </c>
      <c r="V34" s="14">
        <f t="shared" si="11"/>
        <v>760000</v>
      </c>
      <c r="W34" s="14">
        <f t="shared" si="12"/>
        <v>4760000</v>
      </c>
      <c r="X34" s="32">
        <f t="shared" si="1"/>
        <v>11.5</v>
      </c>
      <c r="Y34" s="31">
        <v>3900000</v>
      </c>
      <c r="Z34" s="14">
        <f t="shared" si="13"/>
        <v>741000</v>
      </c>
      <c r="AA34" s="14">
        <f t="shared" si="14"/>
        <v>4641000</v>
      </c>
      <c r="AB34" s="31">
        <v>2000000</v>
      </c>
      <c r="AC34" s="14">
        <f t="shared" si="15"/>
        <v>380000</v>
      </c>
      <c r="AD34" s="14">
        <f t="shared" si="16"/>
        <v>2380000</v>
      </c>
      <c r="AE34" s="31">
        <v>4000000</v>
      </c>
      <c r="AF34" s="14">
        <f t="shared" si="17"/>
        <v>760000</v>
      </c>
      <c r="AG34" s="14">
        <f t="shared" si="18"/>
        <v>4760000</v>
      </c>
      <c r="AH34" s="31">
        <v>4000000</v>
      </c>
      <c r="AI34" s="14">
        <f t="shared" ref="AI34:AI44" si="25">+AH34*0.04</f>
        <v>160000</v>
      </c>
      <c r="AJ34" s="14">
        <f t="shared" si="19"/>
        <v>4160000</v>
      </c>
    </row>
    <row r="35" spans="1:36" s="15" customFormat="1" ht="17.25">
      <c r="A35" s="13"/>
      <c r="B35" s="21">
        <v>26</v>
      </c>
      <c r="C35" s="25" t="s">
        <v>55</v>
      </c>
      <c r="D35" s="21" t="s">
        <v>8</v>
      </c>
      <c r="E35" s="22">
        <v>1</v>
      </c>
      <c r="F35" s="34">
        <v>85000000</v>
      </c>
      <c r="G35" s="14">
        <f t="shared" si="3"/>
        <v>16150000</v>
      </c>
      <c r="H35" s="14">
        <f t="shared" si="0"/>
        <v>101150000</v>
      </c>
      <c r="I35" s="19"/>
      <c r="J35" s="14">
        <f t="shared" si="4"/>
        <v>0</v>
      </c>
      <c r="K35" s="14">
        <f t="shared" si="5"/>
        <v>0</v>
      </c>
      <c r="L35" s="19"/>
      <c r="M35" s="14">
        <f t="shared" si="6"/>
        <v>0</v>
      </c>
      <c r="N35" s="14">
        <f t="shared" si="7"/>
        <v>0</v>
      </c>
      <c r="O35" s="19"/>
      <c r="P35" s="14">
        <f t="shared" si="8"/>
        <v>0</v>
      </c>
      <c r="Q35" s="14">
        <f t="shared" si="9"/>
        <v>0</v>
      </c>
      <c r="R35" s="36">
        <v>8000000</v>
      </c>
      <c r="S35" s="14">
        <f t="shared" si="23"/>
        <v>1520000</v>
      </c>
      <c r="T35" s="14">
        <f t="shared" si="24"/>
        <v>9520000</v>
      </c>
      <c r="U35" s="31">
        <v>8000000</v>
      </c>
      <c r="V35" s="14">
        <f t="shared" si="11"/>
        <v>1520000</v>
      </c>
      <c r="W35" s="14">
        <f t="shared" si="12"/>
        <v>9520000</v>
      </c>
      <c r="X35" s="32">
        <f t="shared" si="1"/>
        <v>9.625</v>
      </c>
      <c r="Y35" s="31">
        <v>7800000</v>
      </c>
      <c r="Z35" s="14">
        <f t="shared" si="13"/>
        <v>1482000</v>
      </c>
      <c r="AA35" s="14">
        <f t="shared" si="14"/>
        <v>9282000</v>
      </c>
      <c r="AB35" s="31">
        <v>2500000</v>
      </c>
      <c r="AC35" s="14">
        <f t="shared" si="15"/>
        <v>475000</v>
      </c>
      <c r="AD35" s="14">
        <f t="shared" si="16"/>
        <v>2975000</v>
      </c>
      <c r="AE35" s="31">
        <v>8000000</v>
      </c>
      <c r="AF35" s="14">
        <f t="shared" si="17"/>
        <v>1520000</v>
      </c>
      <c r="AG35" s="14">
        <f t="shared" si="18"/>
        <v>9520000</v>
      </c>
      <c r="AH35" s="31">
        <v>8000000</v>
      </c>
      <c r="AI35" s="14">
        <f t="shared" si="25"/>
        <v>320000</v>
      </c>
      <c r="AJ35" s="14">
        <f t="shared" si="19"/>
        <v>8320000</v>
      </c>
    </row>
    <row r="36" spans="1:36" s="15" customFormat="1" ht="17.25">
      <c r="A36" s="13"/>
      <c r="B36" s="21">
        <v>27</v>
      </c>
      <c r="C36" s="25" t="s">
        <v>56</v>
      </c>
      <c r="D36" s="21" t="s">
        <v>69</v>
      </c>
      <c r="E36" s="22">
        <v>1</v>
      </c>
      <c r="F36" s="34">
        <v>400000</v>
      </c>
      <c r="G36" s="14">
        <f t="shared" si="3"/>
        <v>76000</v>
      </c>
      <c r="H36" s="14">
        <f t="shared" si="0"/>
        <v>476000</v>
      </c>
      <c r="I36" s="19"/>
      <c r="J36" s="14">
        <f t="shared" si="4"/>
        <v>0</v>
      </c>
      <c r="K36" s="14">
        <f t="shared" si="5"/>
        <v>0</v>
      </c>
      <c r="L36" s="19"/>
      <c r="M36" s="14">
        <f t="shared" si="6"/>
        <v>0</v>
      </c>
      <c r="N36" s="14">
        <f t="shared" si="7"/>
        <v>0</v>
      </c>
      <c r="O36" s="19"/>
      <c r="P36" s="14">
        <f t="shared" si="8"/>
        <v>0</v>
      </c>
      <c r="Q36" s="14">
        <f t="shared" si="9"/>
        <v>0</v>
      </c>
      <c r="R36" s="36">
        <v>400000</v>
      </c>
      <c r="S36" s="14">
        <f t="shared" si="23"/>
        <v>76000</v>
      </c>
      <c r="T36" s="14">
        <f t="shared" si="24"/>
        <v>476000</v>
      </c>
      <c r="U36" s="31">
        <v>400000</v>
      </c>
      <c r="V36" s="14">
        <f t="shared" si="11"/>
        <v>76000</v>
      </c>
      <c r="W36" s="14">
        <f t="shared" si="12"/>
        <v>476000</v>
      </c>
      <c r="X36" s="32">
        <f t="shared" si="1"/>
        <v>0</v>
      </c>
      <c r="Y36" s="31">
        <v>380000</v>
      </c>
      <c r="Z36" s="14">
        <f t="shared" si="13"/>
        <v>72200</v>
      </c>
      <c r="AA36" s="14">
        <f t="shared" si="14"/>
        <v>452200</v>
      </c>
      <c r="AB36" s="31">
        <v>400000</v>
      </c>
      <c r="AC36" s="14">
        <f t="shared" si="15"/>
        <v>76000</v>
      </c>
      <c r="AD36" s="14">
        <f t="shared" si="16"/>
        <v>476000</v>
      </c>
      <c r="AE36" s="31">
        <v>400000</v>
      </c>
      <c r="AF36" s="14">
        <f t="shared" si="17"/>
        <v>76000</v>
      </c>
      <c r="AG36" s="14">
        <f t="shared" si="18"/>
        <v>476000</v>
      </c>
      <c r="AH36" s="31">
        <v>400000</v>
      </c>
      <c r="AI36" s="14">
        <f t="shared" si="25"/>
        <v>16000</v>
      </c>
      <c r="AJ36" s="14">
        <f t="shared" si="19"/>
        <v>416000</v>
      </c>
    </row>
    <row r="37" spans="1:36" s="15" customFormat="1" ht="17.25">
      <c r="A37" s="13"/>
      <c r="B37" s="21">
        <v>28</v>
      </c>
      <c r="C37" s="25" t="s">
        <v>57</v>
      </c>
      <c r="D37" s="21" t="s">
        <v>8</v>
      </c>
      <c r="E37" s="22">
        <v>1</v>
      </c>
      <c r="F37" s="34">
        <v>35000</v>
      </c>
      <c r="G37" s="14">
        <f t="shared" si="3"/>
        <v>6650</v>
      </c>
      <c r="H37" s="14">
        <f t="shared" si="0"/>
        <v>41650</v>
      </c>
      <c r="I37" s="19"/>
      <c r="J37" s="14">
        <f t="shared" si="4"/>
        <v>0</v>
      </c>
      <c r="K37" s="14">
        <f t="shared" si="5"/>
        <v>0</v>
      </c>
      <c r="L37" s="19"/>
      <c r="M37" s="14">
        <f t="shared" si="6"/>
        <v>0</v>
      </c>
      <c r="N37" s="14">
        <f t="shared" si="7"/>
        <v>0</v>
      </c>
      <c r="O37" s="19"/>
      <c r="P37" s="14">
        <f t="shared" si="8"/>
        <v>0</v>
      </c>
      <c r="Q37" s="14">
        <f t="shared" si="9"/>
        <v>0</v>
      </c>
      <c r="R37" s="36">
        <v>15000</v>
      </c>
      <c r="S37" s="14">
        <f t="shared" si="23"/>
        <v>2850</v>
      </c>
      <c r="T37" s="14">
        <f t="shared" si="24"/>
        <v>17850</v>
      </c>
      <c r="U37" s="31">
        <v>15000</v>
      </c>
      <c r="V37" s="14">
        <f t="shared" si="11"/>
        <v>2850</v>
      </c>
      <c r="W37" s="14">
        <f t="shared" si="12"/>
        <v>17850</v>
      </c>
      <c r="X37" s="32">
        <f t="shared" si="1"/>
        <v>1.3333333333333333</v>
      </c>
      <c r="Y37" s="31">
        <v>14000</v>
      </c>
      <c r="Z37" s="14">
        <f t="shared" si="13"/>
        <v>2660</v>
      </c>
      <c r="AA37" s="14">
        <f t="shared" si="14"/>
        <v>16660</v>
      </c>
      <c r="AB37" s="31">
        <v>15000</v>
      </c>
      <c r="AC37" s="14">
        <f t="shared" si="15"/>
        <v>2850</v>
      </c>
      <c r="AD37" s="14">
        <f t="shared" si="16"/>
        <v>17850</v>
      </c>
      <c r="AE37" s="31">
        <v>15000</v>
      </c>
      <c r="AF37" s="14">
        <f t="shared" si="17"/>
        <v>2850</v>
      </c>
      <c r="AG37" s="14">
        <f t="shared" si="18"/>
        <v>17850</v>
      </c>
      <c r="AH37" s="31">
        <v>15000</v>
      </c>
      <c r="AI37" s="14">
        <f t="shared" si="25"/>
        <v>600</v>
      </c>
      <c r="AJ37" s="14">
        <f t="shared" si="19"/>
        <v>15600</v>
      </c>
    </row>
    <row r="38" spans="1:36" s="15" customFormat="1" ht="17.25">
      <c r="A38" s="13"/>
      <c r="B38" s="21">
        <v>29</v>
      </c>
      <c r="C38" s="25" t="s">
        <v>58</v>
      </c>
      <c r="D38" s="21" t="s">
        <v>69</v>
      </c>
      <c r="E38" s="22">
        <v>1</v>
      </c>
      <c r="F38" s="34">
        <v>550000</v>
      </c>
      <c r="G38" s="14">
        <f t="shared" si="3"/>
        <v>104500</v>
      </c>
      <c r="H38" s="14">
        <f t="shared" si="0"/>
        <v>654500</v>
      </c>
      <c r="I38" s="19"/>
      <c r="J38" s="14">
        <f t="shared" si="4"/>
        <v>0</v>
      </c>
      <c r="K38" s="14">
        <f t="shared" si="5"/>
        <v>0</v>
      </c>
      <c r="L38" s="19"/>
      <c r="M38" s="14">
        <f t="shared" si="6"/>
        <v>0</v>
      </c>
      <c r="N38" s="14">
        <f t="shared" si="7"/>
        <v>0</v>
      </c>
      <c r="O38" s="19"/>
      <c r="P38" s="14">
        <f t="shared" si="8"/>
        <v>0</v>
      </c>
      <c r="Q38" s="14">
        <f t="shared" si="9"/>
        <v>0</v>
      </c>
      <c r="R38" s="36">
        <v>200000</v>
      </c>
      <c r="S38" s="14">
        <f t="shared" si="23"/>
        <v>38000</v>
      </c>
      <c r="T38" s="14">
        <f t="shared" si="24"/>
        <v>238000</v>
      </c>
      <c r="U38" s="31">
        <v>200000</v>
      </c>
      <c r="V38" s="14">
        <f t="shared" si="11"/>
        <v>38000</v>
      </c>
      <c r="W38" s="14">
        <f t="shared" si="12"/>
        <v>238000</v>
      </c>
      <c r="X38" s="32">
        <f t="shared" si="1"/>
        <v>1.75</v>
      </c>
      <c r="Y38" s="31">
        <v>190000</v>
      </c>
      <c r="Z38" s="14">
        <f t="shared" si="13"/>
        <v>36100</v>
      </c>
      <c r="AA38" s="14">
        <f t="shared" si="14"/>
        <v>226100</v>
      </c>
      <c r="AB38" s="31">
        <v>200000</v>
      </c>
      <c r="AC38" s="14">
        <f t="shared" si="15"/>
        <v>38000</v>
      </c>
      <c r="AD38" s="14">
        <f t="shared" si="16"/>
        <v>238000</v>
      </c>
      <c r="AE38" s="31">
        <v>200000</v>
      </c>
      <c r="AF38" s="14">
        <f t="shared" si="17"/>
        <v>38000</v>
      </c>
      <c r="AG38" s="14">
        <f t="shared" si="18"/>
        <v>238000</v>
      </c>
      <c r="AH38" s="31">
        <v>200000</v>
      </c>
      <c r="AI38" s="14">
        <f t="shared" si="25"/>
        <v>8000</v>
      </c>
      <c r="AJ38" s="14">
        <f t="shared" si="19"/>
        <v>208000</v>
      </c>
    </row>
    <row r="39" spans="1:36" s="15" customFormat="1" ht="25.5">
      <c r="A39" s="13"/>
      <c r="B39" s="21">
        <v>30</v>
      </c>
      <c r="C39" s="25" t="s">
        <v>59</v>
      </c>
      <c r="D39" s="21" t="s">
        <v>70</v>
      </c>
      <c r="E39" s="22">
        <v>1</v>
      </c>
      <c r="F39" s="34">
        <v>450000</v>
      </c>
      <c r="G39" s="14">
        <f t="shared" si="3"/>
        <v>85500</v>
      </c>
      <c r="H39" s="14">
        <f t="shared" si="0"/>
        <v>535500</v>
      </c>
      <c r="I39" s="19"/>
      <c r="J39" s="14">
        <f t="shared" si="4"/>
        <v>0</v>
      </c>
      <c r="K39" s="14">
        <f t="shared" si="5"/>
        <v>0</v>
      </c>
      <c r="L39" s="19"/>
      <c r="M39" s="14">
        <f t="shared" si="6"/>
        <v>0</v>
      </c>
      <c r="N39" s="14">
        <f t="shared" si="7"/>
        <v>0</v>
      </c>
      <c r="O39" s="19"/>
      <c r="P39" s="14">
        <f t="shared" si="8"/>
        <v>0</v>
      </c>
      <c r="Q39" s="14">
        <f t="shared" si="9"/>
        <v>0</v>
      </c>
      <c r="R39" s="36">
        <v>350000</v>
      </c>
      <c r="S39" s="14">
        <f t="shared" si="23"/>
        <v>66500</v>
      </c>
      <c r="T39" s="14">
        <f t="shared" si="24"/>
        <v>416500</v>
      </c>
      <c r="U39" s="31">
        <v>350000</v>
      </c>
      <c r="V39" s="14">
        <f t="shared" si="11"/>
        <v>66500</v>
      </c>
      <c r="W39" s="14">
        <f t="shared" si="12"/>
        <v>416500</v>
      </c>
      <c r="X39" s="32">
        <f t="shared" si="1"/>
        <v>0.2857142857142857</v>
      </c>
      <c r="Y39" s="31">
        <v>340000</v>
      </c>
      <c r="Z39" s="14">
        <f t="shared" si="13"/>
        <v>64600</v>
      </c>
      <c r="AA39" s="14">
        <f t="shared" si="14"/>
        <v>404600</v>
      </c>
      <c r="AB39" s="31">
        <v>350000</v>
      </c>
      <c r="AC39" s="14">
        <f t="shared" si="15"/>
        <v>66500</v>
      </c>
      <c r="AD39" s="14">
        <f t="shared" si="16"/>
        <v>416500</v>
      </c>
      <c r="AE39" s="31">
        <v>350000</v>
      </c>
      <c r="AF39" s="14">
        <f t="shared" si="17"/>
        <v>66500</v>
      </c>
      <c r="AG39" s="14">
        <f t="shared" si="18"/>
        <v>416500</v>
      </c>
      <c r="AH39" s="31">
        <v>350000</v>
      </c>
      <c r="AI39" s="14">
        <f t="shared" si="25"/>
        <v>14000</v>
      </c>
      <c r="AJ39" s="14">
        <f t="shared" si="19"/>
        <v>364000</v>
      </c>
    </row>
    <row r="40" spans="1:36" s="15" customFormat="1" ht="17.25">
      <c r="A40" s="13"/>
      <c r="B40" s="21">
        <v>31</v>
      </c>
      <c r="C40" s="25" t="s">
        <v>60</v>
      </c>
      <c r="D40" s="21" t="s">
        <v>8</v>
      </c>
      <c r="E40" s="22">
        <v>1</v>
      </c>
      <c r="F40" s="34">
        <v>550000</v>
      </c>
      <c r="G40" s="14">
        <f t="shared" si="3"/>
        <v>104500</v>
      </c>
      <c r="H40" s="14">
        <f t="shared" si="0"/>
        <v>654500</v>
      </c>
      <c r="I40" s="19"/>
      <c r="J40" s="14">
        <f t="shared" si="4"/>
        <v>0</v>
      </c>
      <c r="K40" s="14">
        <f t="shared" si="5"/>
        <v>0</v>
      </c>
      <c r="L40" s="19"/>
      <c r="M40" s="14">
        <f t="shared" si="6"/>
        <v>0</v>
      </c>
      <c r="N40" s="14">
        <f t="shared" si="7"/>
        <v>0</v>
      </c>
      <c r="O40" s="19"/>
      <c r="P40" s="14">
        <f t="shared" si="8"/>
        <v>0</v>
      </c>
      <c r="Q40" s="14">
        <f t="shared" si="9"/>
        <v>0</v>
      </c>
      <c r="R40" s="36">
        <v>200000</v>
      </c>
      <c r="S40" s="14">
        <f t="shared" si="23"/>
        <v>38000</v>
      </c>
      <c r="T40" s="14">
        <f t="shared" si="24"/>
        <v>238000</v>
      </c>
      <c r="U40" s="31">
        <v>200000</v>
      </c>
      <c r="V40" s="14">
        <f t="shared" si="11"/>
        <v>38000</v>
      </c>
      <c r="W40" s="14">
        <f t="shared" si="12"/>
        <v>238000</v>
      </c>
      <c r="X40" s="32">
        <f t="shared" si="1"/>
        <v>1.75</v>
      </c>
      <c r="Y40" s="31">
        <v>185000</v>
      </c>
      <c r="Z40" s="14">
        <f t="shared" si="13"/>
        <v>35150</v>
      </c>
      <c r="AA40" s="14">
        <f t="shared" si="14"/>
        <v>220150</v>
      </c>
      <c r="AB40" s="31">
        <v>200000</v>
      </c>
      <c r="AC40" s="14">
        <f t="shared" si="15"/>
        <v>38000</v>
      </c>
      <c r="AD40" s="14">
        <f t="shared" si="16"/>
        <v>238000</v>
      </c>
      <c r="AE40" s="31">
        <v>200000</v>
      </c>
      <c r="AF40" s="14">
        <f t="shared" si="17"/>
        <v>38000</v>
      </c>
      <c r="AG40" s="14">
        <f t="shared" si="18"/>
        <v>238000</v>
      </c>
      <c r="AH40" s="31">
        <v>200000</v>
      </c>
      <c r="AI40" s="14">
        <f t="shared" si="25"/>
        <v>8000</v>
      </c>
      <c r="AJ40" s="14">
        <f t="shared" si="19"/>
        <v>208000</v>
      </c>
    </row>
    <row r="41" spans="1:36" s="15" customFormat="1" ht="17.25">
      <c r="A41" s="13"/>
      <c r="B41" s="21">
        <v>32</v>
      </c>
      <c r="C41" s="25" t="s">
        <v>65</v>
      </c>
      <c r="D41" s="21" t="s">
        <v>8</v>
      </c>
      <c r="E41" s="22">
        <v>1</v>
      </c>
      <c r="F41" s="34">
        <v>1500000</v>
      </c>
      <c r="G41" s="14">
        <f t="shared" si="3"/>
        <v>285000</v>
      </c>
      <c r="H41" s="14">
        <f t="shared" si="0"/>
        <v>1785000</v>
      </c>
      <c r="I41" s="19"/>
      <c r="J41" s="14">
        <f t="shared" si="4"/>
        <v>0</v>
      </c>
      <c r="K41" s="14">
        <f t="shared" si="5"/>
        <v>0</v>
      </c>
      <c r="L41" s="19"/>
      <c r="M41" s="14">
        <f t="shared" si="6"/>
        <v>0</v>
      </c>
      <c r="N41" s="14">
        <f t="shared" si="7"/>
        <v>0</v>
      </c>
      <c r="O41" s="19"/>
      <c r="P41" s="14">
        <f t="shared" si="8"/>
        <v>0</v>
      </c>
      <c r="Q41" s="14">
        <f t="shared" si="9"/>
        <v>0</v>
      </c>
      <c r="R41" s="36">
        <v>800000</v>
      </c>
      <c r="S41" s="14">
        <f t="shared" si="23"/>
        <v>152000</v>
      </c>
      <c r="T41" s="14">
        <f t="shared" si="24"/>
        <v>952000</v>
      </c>
      <c r="U41" s="31">
        <v>800000</v>
      </c>
      <c r="V41" s="14">
        <f t="shared" si="11"/>
        <v>152000</v>
      </c>
      <c r="W41" s="14">
        <f t="shared" si="12"/>
        <v>952000</v>
      </c>
      <c r="X41" s="32">
        <f t="shared" si="1"/>
        <v>0.875</v>
      </c>
      <c r="Y41" s="31">
        <v>790000</v>
      </c>
      <c r="Z41" s="14">
        <f t="shared" si="13"/>
        <v>150100</v>
      </c>
      <c r="AA41" s="14">
        <f t="shared" si="14"/>
        <v>940100</v>
      </c>
      <c r="AB41" s="31">
        <v>700000</v>
      </c>
      <c r="AC41" s="14">
        <f t="shared" si="15"/>
        <v>133000</v>
      </c>
      <c r="AD41" s="14">
        <f t="shared" si="16"/>
        <v>833000</v>
      </c>
      <c r="AE41" s="31">
        <v>800000</v>
      </c>
      <c r="AF41" s="14">
        <f t="shared" si="17"/>
        <v>152000</v>
      </c>
      <c r="AG41" s="14">
        <f t="shared" si="18"/>
        <v>952000</v>
      </c>
      <c r="AH41" s="31">
        <v>800000</v>
      </c>
      <c r="AI41" s="14">
        <f t="shared" si="25"/>
        <v>32000</v>
      </c>
      <c r="AJ41" s="14">
        <f t="shared" si="19"/>
        <v>832000</v>
      </c>
    </row>
    <row r="42" spans="1:36" s="15" customFormat="1" ht="17.25">
      <c r="A42" s="13"/>
      <c r="B42" s="21">
        <v>33</v>
      </c>
      <c r="C42" s="25" t="s">
        <v>61</v>
      </c>
      <c r="D42" s="21" t="s">
        <v>8</v>
      </c>
      <c r="E42" s="22">
        <v>1</v>
      </c>
      <c r="F42" s="34">
        <v>65000</v>
      </c>
      <c r="G42" s="14">
        <f t="shared" si="3"/>
        <v>12350</v>
      </c>
      <c r="H42" s="14">
        <f t="shared" si="0"/>
        <v>77350</v>
      </c>
      <c r="I42" s="19"/>
      <c r="J42" s="14">
        <f t="shared" si="4"/>
        <v>0</v>
      </c>
      <c r="K42" s="14">
        <f t="shared" si="5"/>
        <v>0</v>
      </c>
      <c r="L42" s="19"/>
      <c r="M42" s="14">
        <f t="shared" si="6"/>
        <v>0</v>
      </c>
      <c r="N42" s="14">
        <f t="shared" si="7"/>
        <v>0</v>
      </c>
      <c r="O42" s="19">
        <v>11500</v>
      </c>
      <c r="P42" s="14">
        <f t="shared" si="8"/>
        <v>2185</v>
      </c>
      <c r="Q42" s="14">
        <f t="shared" si="9"/>
        <v>13685</v>
      </c>
      <c r="R42" s="36"/>
      <c r="S42" s="14"/>
      <c r="T42" s="14"/>
      <c r="U42" s="31">
        <f t="shared" ref="U42:U44" si="26">+O42*(1+$U$6)</f>
        <v>12098</v>
      </c>
      <c r="V42" s="14">
        <f t="shared" si="11"/>
        <v>2298.62</v>
      </c>
      <c r="W42" s="14">
        <f t="shared" si="12"/>
        <v>14396.619999999999</v>
      </c>
      <c r="X42" s="32">
        <f t="shared" si="1"/>
        <v>4.3727888907257402</v>
      </c>
      <c r="Y42" s="31">
        <v>11000</v>
      </c>
      <c r="Z42" s="14">
        <f t="shared" si="13"/>
        <v>2090</v>
      </c>
      <c r="AA42" s="14">
        <f t="shared" si="14"/>
        <v>13090</v>
      </c>
      <c r="AB42" s="31">
        <v>12000</v>
      </c>
      <c r="AC42" s="14">
        <f t="shared" si="15"/>
        <v>2280</v>
      </c>
      <c r="AD42" s="14">
        <f t="shared" si="16"/>
        <v>14280</v>
      </c>
      <c r="AE42" s="31">
        <v>12098</v>
      </c>
      <c r="AF42" s="14">
        <f t="shared" si="17"/>
        <v>2298.62</v>
      </c>
      <c r="AG42" s="14">
        <f t="shared" si="18"/>
        <v>14396.619999999999</v>
      </c>
      <c r="AH42" s="31">
        <v>12098</v>
      </c>
      <c r="AI42" s="14">
        <f t="shared" si="25"/>
        <v>483.92</v>
      </c>
      <c r="AJ42" s="14">
        <f t="shared" si="19"/>
        <v>12581.92</v>
      </c>
    </row>
    <row r="43" spans="1:36" s="15" customFormat="1" ht="17.25">
      <c r="A43" s="13"/>
      <c r="B43" s="21">
        <v>34</v>
      </c>
      <c r="C43" s="25" t="s">
        <v>62</v>
      </c>
      <c r="D43" s="21" t="s">
        <v>8</v>
      </c>
      <c r="E43" s="22">
        <v>1</v>
      </c>
      <c r="F43" s="34">
        <v>75000</v>
      </c>
      <c r="G43" s="14">
        <f t="shared" si="3"/>
        <v>14250</v>
      </c>
      <c r="H43" s="14">
        <f t="shared" si="0"/>
        <v>89250</v>
      </c>
      <c r="I43" s="19"/>
      <c r="J43" s="14">
        <f t="shared" si="4"/>
        <v>0</v>
      </c>
      <c r="K43" s="14">
        <f t="shared" si="5"/>
        <v>0</v>
      </c>
      <c r="L43" s="19"/>
      <c r="M43" s="14">
        <f t="shared" si="6"/>
        <v>0</v>
      </c>
      <c r="N43" s="14">
        <f t="shared" si="7"/>
        <v>0</v>
      </c>
      <c r="O43" s="19">
        <v>15000</v>
      </c>
      <c r="P43" s="14">
        <f t="shared" si="8"/>
        <v>2850</v>
      </c>
      <c r="Q43" s="14">
        <f t="shared" si="9"/>
        <v>17850</v>
      </c>
      <c r="R43" s="36"/>
      <c r="S43" s="14"/>
      <c r="T43" s="14"/>
      <c r="U43" s="31">
        <f t="shared" si="26"/>
        <v>15780</v>
      </c>
      <c r="V43" s="14">
        <f t="shared" si="11"/>
        <v>2998.2</v>
      </c>
      <c r="W43" s="14">
        <f t="shared" si="12"/>
        <v>18778.2</v>
      </c>
      <c r="X43" s="32">
        <f t="shared" si="1"/>
        <v>3.752851711026616</v>
      </c>
      <c r="Y43" s="31">
        <v>14000</v>
      </c>
      <c r="Z43" s="14">
        <f t="shared" si="13"/>
        <v>2660</v>
      </c>
      <c r="AA43" s="14">
        <f t="shared" si="14"/>
        <v>16660</v>
      </c>
      <c r="AB43" s="31">
        <v>15700</v>
      </c>
      <c r="AC43" s="14">
        <f t="shared" si="15"/>
        <v>2983</v>
      </c>
      <c r="AD43" s="14">
        <f t="shared" si="16"/>
        <v>18683</v>
      </c>
      <c r="AE43" s="31">
        <v>15780</v>
      </c>
      <c r="AF43" s="14">
        <f t="shared" si="17"/>
        <v>2998.2</v>
      </c>
      <c r="AG43" s="14">
        <f t="shared" si="18"/>
        <v>18778.2</v>
      </c>
      <c r="AH43" s="31">
        <v>15780</v>
      </c>
      <c r="AI43" s="14">
        <f t="shared" si="25"/>
        <v>631.20000000000005</v>
      </c>
      <c r="AJ43" s="14">
        <f t="shared" si="19"/>
        <v>16411.2</v>
      </c>
    </row>
    <row r="44" spans="1:36" s="15" customFormat="1" ht="17.25">
      <c r="A44" s="13"/>
      <c r="B44" s="16">
        <v>35</v>
      </c>
      <c r="C44" s="25" t="s">
        <v>63</v>
      </c>
      <c r="D44" s="21" t="s">
        <v>8</v>
      </c>
      <c r="E44" s="22">
        <v>1</v>
      </c>
      <c r="F44" s="34">
        <v>35000</v>
      </c>
      <c r="G44" s="14">
        <f t="shared" si="3"/>
        <v>6650</v>
      </c>
      <c r="H44" s="14">
        <f t="shared" si="0"/>
        <v>41650</v>
      </c>
      <c r="I44" s="19"/>
      <c r="J44" s="14">
        <f t="shared" si="4"/>
        <v>0</v>
      </c>
      <c r="K44" s="14">
        <f t="shared" si="5"/>
        <v>0</v>
      </c>
      <c r="L44" s="19"/>
      <c r="M44" s="14">
        <f t="shared" si="6"/>
        <v>0</v>
      </c>
      <c r="N44" s="14">
        <f t="shared" si="7"/>
        <v>0</v>
      </c>
      <c r="O44" s="19">
        <v>11500</v>
      </c>
      <c r="P44" s="14">
        <f t="shared" si="8"/>
        <v>2185</v>
      </c>
      <c r="Q44" s="14">
        <f t="shared" si="9"/>
        <v>13685</v>
      </c>
      <c r="R44" s="14"/>
      <c r="S44" s="14"/>
      <c r="T44" s="14"/>
      <c r="U44" s="31">
        <f t="shared" si="26"/>
        <v>12098</v>
      </c>
      <c r="V44" s="14">
        <f t="shared" si="11"/>
        <v>2298.62</v>
      </c>
      <c r="W44" s="14">
        <f t="shared" si="12"/>
        <v>14396.619999999999</v>
      </c>
      <c r="X44" s="32">
        <f t="shared" si="1"/>
        <v>1.8930401719292447</v>
      </c>
      <c r="Y44" s="31">
        <v>11000</v>
      </c>
      <c r="Z44" s="14">
        <f t="shared" si="13"/>
        <v>2090</v>
      </c>
      <c r="AA44" s="14">
        <f t="shared" si="14"/>
        <v>13090</v>
      </c>
      <c r="AB44" s="31">
        <v>12000</v>
      </c>
      <c r="AC44" s="14">
        <f t="shared" si="15"/>
        <v>2280</v>
      </c>
      <c r="AD44" s="14">
        <f t="shared" si="16"/>
        <v>14280</v>
      </c>
      <c r="AE44" s="31">
        <v>12098</v>
      </c>
      <c r="AF44" s="14">
        <f t="shared" si="17"/>
        <v>2298.62</v>
      </c>
      <c r="AG44" s="14">
        <f t="shared" si="18"/>
        <v>14396.619999999999</v>
      </c>
      <c r="AH44" s="31">
        <v>12098</v>
      </c>
      <c r="AI44" s="14">
        <f t="shared" si="25"/>
        <v>483.92</v>
      </c>
      <c r="AJ44" s="14">
        <f t="shared" si="19"/>
        <v>12581.92</v>
      </c>
    </row>
    <row r="45" spans="1:36">
      <c r="B45" s="35"/>
      <c r="C45" s="35"/>
      <c r="D45" s="35"/>
      <c r="E45" s="13"/>
      <c r="F45" s="13"/>
      <c r="G45" s="13"/>
      <c r="H45" s="13"/>
      <c r="U45" s="55" t="s">
        <v>83</v>
      </c>
      <c r="V45" s="55"/>
      <c r="W45" s="37">
        <f>SUM(W10:W44)</f>
        <v>24272277.446760003</v>
      </c>
      <c r="AA45" s="38">
        <f>SUM(AA10:AA44)</f>
        <v>23828560</v>
      </c>
      <c r="AB45" s="39"/>
      <c r="AC45" s="39"/>
      <c r="AD45" s="38">
        <f>SUM(AD10:AD44)</f>
        <v>14776230</v>
      </c>
      <c r="AE45" s="39"/>
      <c r="AF45" s="39"/>
      <c r="AG45" s="38">
        <f>SUM(AG10:AG44)</f>
        <v>24272277.446760003</v>
      </c>
      <c r="AJ45" s="38">
        <f>SUM(AJ10:AJ44)</f>
        <v>21261927.676160004</v>
      </c>
    </row>
    <row r="46" spans="1:36">
      <c r="B46" s="13"/>
      <c r="C46" s="13"/>
      <c r="D46" s="13"/>
      <c r="E46" s="13"/>
      <c r="F46" s="13"/>
      <c r="G46" s="13"/>
      <c r="H46" s="13"/>
    </row>
    <row r="47" spans="1:36" ht="37.5" customHeight="1">
      <c r="B47" s="26"/>
      <c r="C47" s="47" t="s">
        <v>28</v>
      </c>
      <c r="D47" s="47"/>
      <c r="E47" s="47"/>
      <c r="F47" s="47"/>
      <c r="G47" s="47"/>
      <c r="H47" s="47"/>
      <c r="AA47" s="40">
        <f>(18*$AA$45)/AA45</f>
        <v>18</v>
      </c>
      <c r="AB47" s="40"/>
      <c r="AC47" s="40"/>
      <c r="AD47" s="40" t="s">
        <v>88</v>
      </c>
      <c r="AE47" s="40"/>
      <c r="AF47" s="40"/>
      <c r="AG47" s="40">
        <f>(18*$AA$45)/AG45</f>
        <v>17.670945008798661</v>
      </c>
      <c r="AH47" s="40"/>
      <c r="AI47" s="40"/>
      <c r="AJ47" s="40" t="s">
        <v>88</v>
      </c>
    </row>
    <row r="48" spans="1:36" ht="36" customHeight="1">
      <c r="B48" s="26"/>
      <c r="C48" s="47" t="s">
        <v>29</v>
      </c>
      <c r="D48" s="47"/>
      <c r="E48" s="47"/>
      <c r="F48" s="47"/>
      <c r="G48" s="47"/>
      <c r="H48" s="47"/>
    </row>
    <row r="49" spans="1:8" ht="48" customHeight="1">
      <c r="B49" s="26"/>
      <c r="C49" s="47" t="s">
        <v>30</v>
      </c>
      <c r="D49" s="47"/>
      <c r="E49" s="47"/>
      <c r="F49" s="47"/>
      <c r="G49" s="47"/>
      <c r="H49" s="47"/>
    </row>
    <row r="50" spans="1:8" ht="37.5" customHeight="1">
      <c r="B50" s="26"/>
      <c r="C50" s="47" t="s">
        <v>31</v>
      </c>
      <c r="D50" s="47"/>
      <c r="E50" s="47"/>
      <c r="F50" s="47"/>
      <c r="G50" s="47"/>
      <c r="H50" s="47"/>
    </row>
    <row r="51" spans="1:8" ht="48" customHeight="1">
      <c r="B51" s="26"/>
      <c r="C51" s="47" t="s">
        <v>32</v>
      </c>
      <c r="D51" s="47"/>
      <c r="E51" s="47"/>
      <c r="F51" s="47"/>
      <c r="G51" s="47"/>
      <c r="H51" s="47"/>
    </row>
    <row r="52" spans="1:8" ht="34.5" customHeight="1">
      <c r="B52" s="26"/>
      <c r="C52" s="47" t="s">
        <v>33</v>
      </c>
      <c r="D52" s="47"/>
      <c r="E52" s="47"/>
      <c r="F52" s="47"/>
      <c r="G52" s="47"/>
      <c r="H52" s="47"/>
    </row>
    <row r="53" spans="1:8" ht="41.25" customHeight="1">
      <c r="B53" s="7"/>
      <c r="C53" s="50"/>
      <c r="D53" s="50"/>
      <c r="E53" s="50"/>
      <c r="F53" s="50"/>
      <c r="G53" s="10"/>
      <c r="H53" s="10"/>
    </row>
    <row r="54" spans="1:8">
      <c r="B54" s="7"/>
      <c r="C54" s="27" t="s">
        <v>3</v>
      </c>
      <c r="D54" s="9"/>
      <c r="E54" s="4"/>
      <c r="F54" s="10"/>
      <c r="G54" s="10"/>
      <c r="H54" s="10"/>
    </row>
    <row r="55" spans="1:8">
      <c r="B55" s="7"/>
      <c r="C55" s="27"/>
      <c r="D55" s="9"/>
      <c r="E55" s="4"/>
      <c r="F55" s="10"/>
      <c r="G55" s="10"/>
      <c r="H55" s="10"/>
    </row>
    <row r="56" spans="1:8">
      <c r="B56" s="7"/>
      <c r="C56" s="7" t="s">
        <v>4</v>
      </c>
      <c r="D56" s="10"/>
      <c r="E56" s="44"/>
      <c r="F56" s="44"/>
      <c r="G56" s="10"/>
      <c r="H56" s="10"/>
    </row>
    <row r="57" spans="1:8">
      <c r="B57" s="7"/>
      <c r="C57" s="7"/>
      <c r="D57" s="10"/>
      <c r="E57" s="17"/>
      <c r="F57" s="18"/>
      <c r="G57" s="10"/>
      <c r="H57" s="10"/>
    </row>
    <row r="58" spans="1:8">
      <c r="B58" s="7"/>
      <c r="C58" s="7" t="s">
        <v>5</v>
      </c>
      <c r="D58" s="10"/>
      <c r="E58" s="45"/>
      <c r="F58" s="45"/>
      <c r="G58" s="10"/>
      <c r="H58" s="10"/>
    </row>
    <row r="59" spans="1:8">
      <c r="B59" s="7"/>
      <c r="C59" s="7"/>
      <c r="D59" s="10"/>
      <c r="E59" s="17"/>
      <c r="F59" s="18"/>
      <c r="G59" s="10"/>
      <c r="H59" s="10"/>
    </row>
    <row r="60" spans="1:8">
      <c r="C60" s="7" t="s">
        <v>6</v>
      </c>
      <c r="D60" s="10"/>
      <c r="E60" s="46"/>
      <c r="F60" s="46"/>
      <c r="G60" s="10"/>
      <c r="H60" s="10"/>
    </row>
    <row r="61" spans="1:8">
      <c r="A61" s="10"/>
      <c r="B61" s="10"/>
      <c r="C61" s="7"/>
      <c r="D61" s="10"/>
      <c r="E61" s="10"/>
      <c r="F61" s="10"/>
      <c r="G61" s="10"/>
      <c r="H61" s="10"/>
    </row>
    <row r="62" spans="1:8">
      <c r="A62" s="10"/>
      <c r="B62" s="10"/>
      <c r="C62" s="10"/>
      <c r="D62" s="10"/>
      <c r="E62" s="10"/>
      <c r="F62" s="10"/>
      <c r="G62" s="10"/>
      <c r="H62" s="10"/>
    </row>
    <row r="63" spans="1:8">
      <c r="A63" s="10"/>
      <c r="B63" s="10"/>
      <c r="C63" s="10"/>
      <c r="D63" s="10"/>
      <c r="E63" s="10"/>
      <c r="F63" s="10"/>
      <c r="G63" s="10"/>
      <c r="H63" s="10"/>
    </row>
    <row r="64" spans="1:8">
      <c r="A64" s="10"/>
      <c r="B64" s="10"/>
      <c r="C64" s="10"/>
      <c r="D64" s="10"/>
      <c r="E64" s="10"/>
      <c r="F64" s="10"/>
      <c r="G64" s="10"/>
      <c r="H64" s="10"/>
    </row>
    <row r="65" spans="1:8">
      <c r="A65" s="10"/>
      <c r="B65" s="10"/>
      <c r="C65" s="10"/>
      <c r="D65" s="10"/>
      <c r="E65" s="10"/>
      <c r="F65" s="10"/>
      <c r="G65" s="10"/>
      <c r="H65" s="10"/>
    </row>
    <row r="66" spans="1:8">
      <c r="A66" s="10"/>
      <c r="B66" s="10"/>
      <c r="C66" s="10"/>
      <c r="D66" s="10"/>
      <c r="E66" s="10"/>
      <c r="F66" s="10"/>
      <c r="G66" s="10"/>
      <c r="H66" s="10"/>
    </row>
    <row r="67" spans="1:8">
      <c r="A67" s="10"/>
      <c r="B67" s="10"/>
      <c r="C67" s="10"/>
      <c r="D67" s="10"/>
      <c r="E67" s="10"/>
      <c r="F67" s="10"/>
      <c r="G67" s="10"/>
      <c r="H67" s="10"/>
    </row>
    <row r="68" spans="1:8">
      <c r="A68" s="10"/>
      <c r="B68" s="10"/>
      <c r="C68" s="10"/>
      <c r="D68" s="10"/>
      <c r="E68" s="10"/>
      <c r="F68" s="10"/>
      <c r="G68" s="10"/>
      <c r="H68" s="10"/>
    </row>
  </sheetData>
  <mergeCells count="25">
    <mergeCell ref="C53:F53"/>
    <mergeCell ref="E56:F56"/>
    <mergeCell ref="U45:V45"/>
    <mergeCell ref="X7:X9"/>
    <mergeCell ref="I7:K7"/>
    <mergeCell ref="L7:N7"/>
    <mergeCell ref="O7:Q7"/>
    <mergeCell ref="U7:W7"/>
    <mergeCell ref="R7:T7"/>
    <mergeCell ref="E60:F60"/>
    <mergeCell ref="AE7:AG7"/>
    <mergeCell ref="AH7:AJ7"/>
    <mergeCell ref="C1:H1"/>
    <mergeCell ref="C2:H2"/>
    <mergeCell ref="E4:H4"/>
    <mergeCell ref="Y7:AA7"/>
    <mergeCell ref="AB7:AD7"/>
    <mergeCell ref="F7:H7"/>
    <mergeCell ref="C47:H47"/>
    <mergeCell ref="C48:H48"/>
    <mergeCell ref="C49:H49"/>
    <mergeCell ref="C50:H50"/>
    <mergeCell ref="E58:F58"/>
    <mergeCell ref="C51:H51"/>
    <mergeCell ref="C52:H52"/>
  </mergeCells>
  <pageMargins left="0.25" right="0.25" top="0.75" bottom="0.75" header="0.3" footer="0.3"/>
  <pageSetup scale="41" fitToWidth="0" orientation="portrait" r:id="rId1"/>
  <colBreaks count="2" manualBreakCount="2">
    <brk id="16" max="67" man="1"/>
    <brk id="36" max="67"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4</vt:i4>
      </vt:variant>
    </vt:vector>
  </HeadingPairs>
  <TitlesOfParts>
    <vt:vector size="6" baseType="lpstr">
      <vt:lpstr>COTIZACIÓN </vt:lpstr>
      <vt:lpstr>COMPARATIVO</vt:lpstr>
      <vt:lpstr>COMPARATIVO!Área_de_impresión</vt:lpstr>
      <vt:lpstr>'COTIZACIÓN '!Área_de_impresión</vt:lpstr>
      <vt:lpstr>COMPARATIVO!Títulos_a_imprimir</vt:lpstr>
      <vt:lpstr>'COTIZACIÓN '!Títulos_a_imprimir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Paula Hidalgo</cp:lastModifiedBy>
  <cp:lastPrinted>2025-04-30T03:39:20Z</cp:lastPrinted>
  <dcterms:created xsi:type="dcterms:W3CDTF">2013-12-20T12:41:39Z</dcterms:created>
  <dcterms:modified xsi:type="dcterms:W3CDTF">2025-04-30T03:53:55Z</dcterms:modified>
</cp:coreProperties>
</file>